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3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1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lladmin-my.sharepoint.com/personal/evabritt_morin_regionvasterbotten_se/Documents/PRIVAT/MALLAR för Tidrapp, avvikelser mm/Utvärdering/"/>
    </mc:Choice>
  </mc:AlternateContent>
  <xr:revisionPtr revIDLastSave="0" documentId="8_{FA24C611-EA37-477F-AD37-875954A643C4}" xr6:coauthVersionLast="47" xr6:coauthVersionMax="47" xr10:uidLastSave="{00000000-0000-0000-0000-000000000000}"/>
  <bookViews>
    <workbookView xWindow="-120" yWindow="-120" windowWidth="29040" windowHeight="17640" activeTab="1" xr2:uid="{C63FB931-9356-4A08-B4E3-15024B6692BB}"/>
  </bookViews>
  <sheets>
    <sheet name="Utvärdering_sammanställning" sheetId="1" r:id="rId1"/>
    <sheet name="Kontinuitet-timmar" sheetId="2" r:id="rId2"/>
    <sheet name="Erbjudna timmar" sheetId="3" r:id="rId3"/>
    <sheet name="Leverantörer" sheetId="6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2" l="1"/>
  <c r="S5" i="3"/>
  <c r="Q5" i="3"/>
  <c r="O5" i="3"/>
  <c r="M5" i="3"/>
  <c r="K5" i="3"/>
  <c r="I5" i="3"/>
  <c r="G5" i="3"/>
  <c r="E5" i="3"/>
  <c r="C5" i="3"/>
  <c r="A5" i="3"/>
  <c r="AB3" i="2"/>
  <c r="Y3" i="2"/>
  <c r="V3" i="2"/>
  <c r="S3" i="2"/>
  <c r="P3" i="2"/>
  <c r="M3" i="2"/>
  <c r="J3" i="2"/>
  <c r="G3" i="2"/>
  <c r="D3" i="2"/>
  <c r="A3" i="2"/>
  <c r="B16" i="3" l="1"/>
  <c r="C21" i="2" l="1"/>
  <c r="AC14" i="2"/>
  <c r="Z14" i="2"/>
  <c r="W14" i="2"/>
  <c r="T14" i="2"/>
  <c r="Q14" i="2"/>
  <c r="N14" i="2"/>
  <c r="K14" i="2"/>
  <c r="H14" i="2"/>
  <c r="E14" i="2"/>
  <c r="B14" i="2"/>
  <c r="AD9" i="2" l="1"/>
  <c r="AD8" i="2"/>
  <c r="AA11" i="2"/>
  <c r="AA10" i="2"/>
  <c r="X12" i="2"/>
  <c r="X5" i="2"/>
  <c r="X4" i="2"/>
  <c r="U7" i="2"/>
  <c r="U6" i="2"/>
  <c r="R9" i="2"/>
  <c r="R8" i="2"/>
  <c r="O11" i="2"/>
  <c r="O10" i="2"/>
  <c r="L13" i="2"/>
  <c r="L12" i="2"/>
  <c r="L5" i="2"/>
  <c r="L4" i="2"/>
  <c r="I7" i="2"/>
  <c r="I6" i="2"/>
  <c r="F9" i="2"/>
  <c r="F8" i="2"/>
  <c r="C8" i="2"/>
  <c r="C9" i="2"/>
  <c r="C6" i="2"/>
  <c r="B17" i="3"/>
  <c r="D16" i="3"/>
  <c r="D17" i="3" s="1"/>
  <c r="D18" i="3" s="1"/>
  <c r="F6" i="1" s="1"/>
  <c r="T16" i="3"/>
  <c r="T17" i="3" s="1"/>
  <c r="T18" i="3" s="1"/>
  <c r="V6" i="1" s="1"/>
  <c r="R16" i="3"/>
  <c r="R17" i="3" s="1"/>
  <c r="R18" i="3" s="1"/>
  <c r="T6" i="1" s="1"/>
  <c r="P16" i="3"/>
  <c r="P17" i="3" s="1"/>
  <c r="P18" i="3" s="1"/>
  <c r="R6" i="1" s="1"/>
  <c r="N16" i="3"/>
  <c r="N17" i="3" s="1"/>
  <c r="N18" i="3" s="1"/>
  <c r="P6" i="1" s="1"/>
  <c r="L16" i="3"/>
  <c r="L17" i="3" s="1"/>
  <c r="L18" i="3" s="1"/>
  <c r="N6" i="1" s="1"/>
  <c r="J16" i="3"/>
  <c r="J17" i="3" s="1"/>
  <c r="J18" i="3" s="1"/>
  <c r="L6" i="1" s="1"/>
  <c r="H16" i="3"/>
  <c r="H17" i="3" s="1"/>
  <c r="H18" i="3" s="1"/>
  <c r="J6" i="1" s="1"/>
  <c r="F16" i="3"/>
  <c r="F17" i="3" s="1"/>
  <c r="B8" i="1"/>
  <c r="B18" i="3" l="1"/>
  <c r="D6" i="1" s="1"/>
  <c r="O4" i="2"/>
  <c r="AA4" i="2"/>
  <c r="C4" i="2"/>
  <c r="C5" i="2"/>
  <c r="F11" i="2"/>
  <c r="I9" i="2"/>
  <c r="L7" i="2"/>
  <c r="O5" i="2"/>
  <c r="O13" i="2"/>
  <c r="R11" i="2"/>
  <c r="U9" i="2"/>
  <c r="X7" i="2"/>
  <c r="AA5" i="2"/>
  <c r="AA13" i="2"/>
  <c r="AD11" i="2"/>
  <c r="C7" i="2"/>
  <c r="O12" i="2"/>
  <c r="AD10" i="2"/>
  <c r="C13" i="2"/>
  <c r="F4" i="2"/>
  <c r="F12" i="2"/>
  <c r="I10" i="2"/>
  <c r="L8" i="2"/>
  <c r="O6" i="2"/>
  <c r="R4" i="2"/>
  <c r="R12" i="2"/>
  <c r="U10" i="2"/>
  <c r="X8" i="2"/>
  <c r="AA6" i="2"/>
  <c r="AD4" i="2"/>
  <c r="AD12" i="2"/>
  <c r="I8" i="2"/>
  <c r="X6" i="2"/>
  <c r="C12" i="2"/>
  <c r="F5" i="2"/>
  <c r="F13" i="2"/>
  <c r="I11" i="2"/>
  <c r="L9" i="2"/>
  <c r="O7" i="2"/>
  <c r="R5" i="2"/>
  <c r="R13" i="2"/>
  <c r="U11" i="2"/>
  <c r="X9" i="2"/>
  <c r="AA7" i="2"/>
  <c r="AD5" i="2"/>
  <c r="AD13" i="2"/>
  <c r="F10" i="2"/>
  <c r="R10" i="2"/>
  <c r="AA12" i="2"/>
  <c r="C11" i="2"/>
  <c r="F6" i="2"/>
  <c r="I4" i="2"/>
  <c r="I12" i="2"/>
  <c r="L10" i="2"/>
  <c r="O8" i="2"/>
  <c r="R6" i="2"/>
  <c r="U4" i="2"/>
  <c r="U12" i="2"/>
  <c r="X10" i="2"/>
  <c r="AA8" i="2"/>
  <c r="AD6" i="2"/>
  <c r="X13" i="2"/>
  <c r="L6" i="2"/>
  <c r="U8" i="2"/>
  <c r="C10" i="2"/>
  <c r="F7" i="2"/>
  <c r="I5" i="2"/>
  <c r="I13" i="2"/>
  <c r="L11" i="2"/>
  <c r="O9" i="2"/>
  <c r="R7" i="2"/>
  <c r="U5" i="2"/>
  <c r="U13" i="2"/>
  <c r="X11" i="2"/>
  <c r="AA9" i="2"/>
  <c r="AD7" i="2"/>
  <c r="F18" i="3"/>
  <c r="H6" i="1" s="1"/>
  <c r="X15" i="2" l="1"/>
  <c r="X16" i="2" s="1"/>
  <c r="X17" i="2" s="1"/>
  <c r="R7" i="1" s="1"/>
  <c r="R9" i="1" s="1"/>
  <c r="AA15" i="2"/>
  <c r="O15" i="2"/>
  <c r="O16" i="2" s="1"/>
  <c r="O17" i="2" s="1"/>
  <c r="L7" i="1" s="1"/>
  <c r="AD15" i="2"/>
  <c r="U15" i="2"/>
  <c r="R15" i="2"/>
  <c r="L15" i="2"/>
  <c r="L16" i="2" s="1"/>
  <c r="L17" i="2" s="1"/>
  <c r="I15" i="2"/>
  <c r="I16" i="2" s="1"/>
  <c r="I17" i="2" s="1"/>
  <c r="F15" i="2"/>
  <c r="F17" i="2" s="1"/>
  <c r="C15" i="2"/>
  <c r="C16" i="2" l="1"/>
  <c r="C17" i="2" s="1"/>
  <c r="D7" i="1" s="1"/>
  <c r="D9" i="1" s="1"/>
  <c r="AD16" i="2"/>
  <c r="AD17" i="2" s="1"/>
  <c r="V7" i="1" s="1"/>
  <c r="V9" i="1" s="1"/>
  <c r="U16" i="2"/>
  <c r="U17" i="2" s="1"/>
  <c r="P7" i="1" s="1"/>
  <c r="P9" i="1" s="1"/>
  <c r="AA16" i="2"/>
  <c r="AA17" i="2" s="1"/>
  <c r="T7" i="1" s="1"/>
  <c r="T9" i="1" s="1"/>
  <c r="R16" i="2"/>
  <c r="R17" i="2" s="1"/>
  <c r="N7" i="1" s="1"/>
  <c r="N9" i="1" s="1"/>
  <c r="F7" i="1"/>
  <c r="F9" i="1" s="1"/>
  <c r="H7" i="1"/>
  <c r="H9" i="1" s="1"/>
  <c r="J7" i="1"/>
  <c r="J9" i="1" s="1"/>
  <c r="L9" i="1"/>
  <c r="H10" i="1" l="1"/>
  <c r="L10" i="1"/>
  <c r="N10" i="1"/>
  <c r="P10" i="1"/>
  <c r="T10" i="1"/>
  <c r="R10" i="1"/>
  <c r="J10" i="1"/>
  <c r="V10" i="1"/>
  <c r="F10" i="1"/>
  <c r="D10" i="1"/>
</calcChain>
</file>

<file path=xl/sharedStrings.xml><?xml version="1.0" encoding="utf-8"?>
<sst xmlns="http://schemas.openxmlformats.org/spreadsheetml/2006/main" count="491" uniqueCount="163">
  <si>
    <t>Utvärderingsmall för avrop från Avtal RS 2022-03983</t>
  </si>
  <si>
    <t xml:space="preserve">Anbud: </t>
  </si>
  <si>
    <t>Anbud 1</t>
  </si>
  <si>
    <t>Anbud 2</t>
  </si>
  <si>
    <t>Anbud 3</t>
  </si>
  <si>
    <t>Anbud 4</t>
  </si>
  <si>
    <t>Anbud 5</t>
  </si>
  <si>
    <t>Anbud 6</t>
  </si>
  <si>
    <t>Anbud 7</t>
  </si>
  <si>
    <t>Anbud 8</t>
  </si>
  <si>
    <t>Anbud 9</t>
  </si>
  <si>
    <t>Anbud 10</t>
  </si>
  <si>
    <t>Utvärderingskriterie</t>
  </si>
  <si>
    <t>Viktning i %</t>
  </si>
  <si>
    <t>Poäng</t>
  </si>
  <si>
    <t>Viktad poäng</t>
  </si>
  <si>
    <t>Antal timmar/pass</t>
  </si>
  <si>
    <t>Kontinuitet</t>
  </si>
  <si>
    <t>POÄNGSUMMA:</t>
  </si>
  <si>
    <t>Bästa val = högst poäng</t>
  </si>
  <si>
    <t>KONTINUITET - antal timmar på beställande avdelning/enhet</t>
  </si>
  <si>
    <t>Antal timmar</t>
  </si>
  <si>
    <t>Konsult 1</t>
  </si>
  <si>
    <t>Konsult 2</t>
  </si>
  <si>
    <t>Konsult 3</t>
  </si>
  <si>
    <t>Konsult 4</t>
  </si>
  <si>
    <t>Konsult 5</t>
  </si>
  <si>
    <t>Konsult 6</t>
  </si>
  <si>
    <t>Konsult 7</t>
  </si>
  <si>
    <t>Konsult 8</t>
  </si>
  <si>
    <t>Konsult 9</t>
  </si>
  <si>
    <t>Konsult 10</t>
  </si>
  <si>
    <t>Antal konsulter</t>
  </si>
  <si>
    <t>TOT antal  poäng</t>
  </si>
  <si>
    <t>Medelvärde</t>
  </si>
  <si>
    <t>Leverantörs poäng</t>
  </si>
  <si>
    <t xml:space="preserve">timmar </t>
  </si>
  <si>
    <t>min</t>
  </si>
  <si>
    <t>max</t>
  </si>
  <si>
    <r>
      <t xml:space="preserve">För kriteriet </t>
    </r>
    <r>
      <rPr>
        <b/>
        <sz val="11"/>
        <color rgb="FF000000"/>
        <rFont val="Calibri"/>
        <family val="2"/>
        <scheme val="minor"/>
      </rPr>
      <t>Kontinuitet</t>
    </r>
    <r>
      <rPr>
        <sz val="11"/>
        <color rgb="FF000000"/>
        <rFont val="Calibri"/>
        <family val="2"/>
        <scheme val="minor"/>
      </rPr>
      <t xml:space="preserve"> poängsätts avropssvar enligt: </t>
    </r>
  </si>
  <si>
    <t xml:space="preserve">5 poäng </t>
  </si>
  <si>
    <t xml:space="preserve">Erbjuden konsults tjänstgöring på avropande enhet/avdelning är minst 1000 timmar. </t>
  </si>
  <si>
    <t xml:space="preserve">4 poäng </t>
  </si>
  <si>
    <t xml:space="preserve">Erbjuden konsults tjänstgöring på avropande enhet/avdelning är minst 700 timmar. </t>
  </si>
  <si>
    <t xml:space="preserve">3 poäng </t>
  </si>
  <si>
    <t xml:space="preserve">Erbjuden konsults tjänstgöring på avropande enhet/avdelning minst 400 timmar. </t>
  </si>
  <si>
    <t xml:space="preserve">2 poäng </t>
  </si>
  <si>
    <t xml:space="preserve">Erbjuden konsults tjänstgöring på avropande enhet/avdelning är minst 40 timmar. </t>
  </si>
  <si>
    <t xml:space="preserve">1 poäng </t>
  </si>
  <si>
    <t xml:space="preserve">Erbjuden konsult har ej tjänstgjort på avropande enhet/avdelning. 0 timmar. </t>
  </si>
  <si>
    <t>Intervall</t>
  </si>
  <si>
    <t>1000-13140</t>
  </si>
  <si>
    <t>700-999</t>
  </si>
  <si>
    <t>400-699</t>
  </si>
  <si>
    <t>40-399</t>
  </si>
  <si>
    <t>Antal timmar -  som leverantörerna erbjuder</t>
  </si>
  <si>
    <t>Totalt antal timmar  i aktuellt Avrop</t>
  </si>
  <si>
    <t xml:space="preserve"> (fylls i av behörig beställare)</t>
  </si>
  <si>
    <t>TOT antal  timmar</t>
  </si>
  <si>
    <t>%
av efterfrågade antal timmar
(i cell E5)</t>
  </si>
  <si>
    <t>Antal poäng</t>
  </si>
  <si>
    <t>50-80</t>
  </si>
  <si>
    <t>26-49</t>
  </si>
  <si>
    <t>0-25</t>
  </si>
  <si>
    <t>Sveda &amp; Värk AB</t>
  </si>
  <si>
    <t>SjukvårdsMäklarna Sverige AB</t>
  </si>
  <si>
    <t>QA Nursescare AB</t>
  </si>
  <si>
    <t>Pelmatic ab</t>
  </si>
  <si>
    <t>OWA AB</t>
  </si>
  <si>
    <t>Norrländsk Sjukvårdskonsult AB</t>
  </si>
  <si>
    <t>Necessio AB</t>
  </si>
  <si>
    <t>Medsource AB</t>
  </si>
  <si>
    <t>MACC People AB</t>
  </si>
  <si>
    <t>Kletor AB</t>
  </si>
  <si>
    <t>Palmelind Konsult AB/Magnifiq Kompetens</t>
  </si>
  <si>
    <t>Vårdbemanning Sverige AB</t>
  </si>
  <si>
    <t>ViVAB Aktiebolag</t>
  </si>
  <si>
    <t>Viva Bemanning AB</t>
  </si>
  <si>
    <t>Tribonum Vårdbemanning AB</t>
  </si>
  <si>
    <t>Transmedica A/S</t>
  </si>
  <si>
    <t>Te Crea Care AB</t>
  </si>
  <si>
    <t>Sverek AB</t>
  </si>
  <si>
    <t>Svensk Vårdsupport Sjuksköterskor AB</t>
  </si>
  <si>
    <t>Svensk Vårdsupport AB</t>
  </si>
  <si>
    <t>Stensjö Vårdresurs AB</t>
  </si>
  <si>
    <t>StellaCura AB</t>
  </si>
  <si>
    <t>Skandinavisk Hälsovård AB</t>
  </si>
  <si>
    <t>Sjuksyrra SWE AB</t>
  </si>
  <si>
    <t>Sanandum AB</t>
  </si>
  <si>
    <t>RentalCare Sverige AB</t>
  </si>
  <si>
    <t>Randstad</t>
  </si>
  <si>
    <t>QR Work AB</t>
  </si>
  <si>
    <t>Oy Doratone Ab, Finland Filial</t>
  </si>
  <si>
    <t>Omsorg &amp; Behandling</t>
  </si>
  <si>
    <t>Ofelia Vård AB</t>
  </si>
  <si>
    <t>Nurse &amp; Doc Partner Scandinavia AB</t>
  </si>
  <si>
    <t xml:space="preserve">Medlink Nordic AB </t>
  </si>
  <si>
    <t>Medicarrera Temp AB</t>
  </si>
  <si>
    <t>Mediate Nordic AB</t>
  </si>
  <si>
    <t>Medfind AB</t>
  </si>
  <si>
    <t>Medcura AB</t>
  </si>
  <si>
    <t>LäkarResurs FA Rekryt AB</t>
  </si>
  <si>
    <t>LäkarLeasing Sverige AB</t>
  </si>
  <si>
    <t xml:space="preserve">Läkarjouren i Norrland AB </t>
  </si>
  <si>
    <t>LäkarAkademien Sverige AB</t>
  </si>
  <si>
    <t>Linda van Hees</t>
  </si>
  <si>
    <t>Klara D AB</t>
  </si>
  <si>
    <t>Invida Vårdservice AB</t>
  </si>
  <si>
    <t xml:space="preserve">Instacura </t>
  </si>
  <si>
    <t>Idaliv AB</t>
  </si>
  <si>
    <t>Helsebemanning AS</t>
  </si>
  <si>
    <t>Hedera Nurse AB</t>
  </si>
  <si>
    <t>Hedera Medical AB</t>
  </si>
  <si>
    <t>FlexCare Sweden AB</t>
  </si>
  <si>
    <t>Dedicare Sverige AB</t>
  </si>
  <si>
    <t>CureLink AB</t>
  </si>
  <si>
    <t>Curaliv AB</t>
  </si>
  <si>
    <t>Commitmed Group AB</t>
  </si>
  <si>
    <t>Colligo Vårdkompetens AB</t>
  </si>
  <si>
    <t xml:space="preserve">Colivia </t>
  </si>
  <si>
    <t>Bonliva AB</t>
  </si>
  <si>
    <t xml:space="preserve">AnnSam AB </t>
  </si>
  <si>
    <t xml:space="preserve">Amelia Vårdbemanning AB </t>
  </si>
  <si>
    <t>Almia</t>
  </si>
  <si>
    <t>Agito Sverige AB</t>
  </si>
  <si>
    <t>Agila Nurse AB</t>
  </si>
  <si>
    <t>Agila Doctor AB</t>
  </si>
  <si>
    <t>AdatoCare AB</t>
  </si>
  <si>
    <t>ABC Doctor AB</t>
  </si>
  <si>
    <t>AB Big Care</t>
  </si>
  <si>
    <t>För kriteriet Antal timmar/pass poängsätts avropssvar enligt:</t>
  </si>
  <si>
    <t>5 poäng</t>
  </si>
  <si>
    <t>4 poäng</t>
  </si>
  <si>
    <t>3 poäng</t>
  </si>
  <si>
    <t>2 poäng</t>
  </si>
  <si>
    <t>1 poäng</t>
  </si>
  <si>
    <t>Täcker 100% av bemanningen (=100%) för uppdraget</t>
  </si>
  <si>
    <t>Täcker mindre än 25% av bemnningen(&lt;25%)</t>
  </si>
  <si>
    <t>≤</t>
  </si>
  <si>
    <t>≥</t>
  </si>
  <si>
    <t xml:space="preserve"> b</t>
  </si>
  <si>
    <t>25-49</t>
  </si>
  <si>
    <t>81-99</t>
  </si>
  <si>
    <r>
      <t xml:space="preserve">Täcker minst 50% av bemnningen(≥50% - </t>
    </r>
    <r>
      <rPr>
        <sz val="14"/>
        <color theme="1"/>
        <rFont val="Aptos Narrow"/>
        <family val="2"/>
      </rPr>
      <t>≤80%</t>
    </r>
    <r>
      <rPr>
        <sz val="14"/>
        <color theme="1"/>
        <rFont val="Calibri"/>
        <family val="2"/>
        <scheme val="minor"/>
      </rPr>
      <t>)</t>
    </r>
  </si>
  <si>
    <r>
      <t xml:space="preserve">Täcker mindre än 50% av bemnningen(≥25% - </t>
    </r>
    <r>
      <rPr>
        <sz val="14"/>
        <color theme="1"/>
        <rFont val="Aptos Narrow"/>
        <family val="2"/>
      </rPr>
      <t>≥49,99%</t>
    </r>
    <r>
      <rPr>
        <sz val="14"/>
        <color theme="1"/>
        <rFont val="Calibri"/>
        <family val="2"/>
        <scheme val="minor"/>
      </rPr>
      <t>)</t>
    </r>
  </si>
  <si>
    <r>
      <t xml:space="preserve">Täcker  mer än 80% av bemanningen (&gt;80,01% - </t>
    </r>
    <r>
      <rPr>
        <sz val="14"/>
        <color theme="1"/>
        <rFont val="Aptos Narrow"/>
        <family val="2"/>
      </rPr>
      <t>≤</t>
    </r>
    <r>
      <rPr>
        <sz val="14"/>
        <color theme="1"/>
        <rFont val="Calibri"/>
        <family val="2"/>
        <scheme val="minor"/>
      </rPr>
      <t>99,99%)</t>
    </r>
  </si>
  <si>
    <t>Senast uppdaterad: 20250101</t>
  </si>
  <si>
    <t>Operationsspecialisten Stockholm AB</t>
  </si>
  <si>
    <t>Qura Care AB</t>
  </si>
  <si>
    <t>Svea Work AB</t>
  </si>
  <si>
    <t>We Connect Care Sweden AB</t>
  </si>
  <si>
    <t>Viraliv AB</t>
  </si>
  <si>
    <t>Medkomp Vårdbemnning Aktiebolag</t>
  </si>
  <si>
    <t>Careisma AB</t>
  </si>
  <si>
    <t>Vårdgruppen Stockholm AB</t>
  </si>
  <si>
    <t>Youpal AB</t>
  </si>
  <si>
    <t>Leverantör</t>
  </si>
  <si>
    <t>Bidma AB</t>
  </si>
  <si>
    <t>Cura Connect AB</t>
  </si>
  <si>
    <t>Docia</t>
  </si>
  <si>
    <t>Linda van Hees Vårdmäklarna AB</t>
  </si>
  <si>
    <t>Operationskonsulterna</t>
  </si>
  <si>
    <t xml:space="preserve">För in  poängen från fliken "Kontinuitet" och "Erbjudna timmar" för respektive anbud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</si>
</sst>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* #,##0.00\ &quot;kr&quot;_-;\-* #,##0.00\ &quot;kr&quot;_-;_-* &quot;-&quot;??\ &quot;kr&quot;_-;_-@_-"/>
    <numFmt numFmtId="164" formatCode="0.0"/>
    <numFmt numFmtId="165" formatCode="#,##0\ [$kr-41D];\-#,##0\ [$kr-41D]"/>
    <numFmt numFmtId="167" formatCode="0;\-\=;;@"/>
    <numFmt numFmtId="168" formatCode="0;\-0;;@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b/>
      <sz val="10"/>
      <color rgb="FF000000"/>
      <name val="Arial"/>
      <family val="2"/>
    </font>
    <font>
      <b/>
      <sz val="10"/>
      <color theme="9" tint="-0.249977111117893"/>
      <name val="Arial"/>
      <family val="2"/>
    </font>
    <font>
      <sz val="10"/>
      <name val="Arial"/>
      <family val="2"/>
    </font>
    <font>
      <b/>
      <sz val="10"/>
      <color indexed="23"/>
      <name val="Arial"/>
      <family val="2"/>
    </font>
    <font>
      <sz val="10"/>
      <color indexed="23"/>
      <name val="Arial"/>
      <family val="2"/>
    </font>
    <font>
      <b/>
      <sz val="12"/>
      <color indexed="23"/>
      <name val="Arial"/>
      <family val="2"/>
    </font>
    <font>
      <sz val="12"/>
      <color rgb="FF0070C0"/>
      <name val="Arial"/>
      <family val="2"/>
    </font>
    <font>
      <sz val="8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6"/>
      <color rgb="FFC00000"/>
      <name val="Calibri"/>
      <family val="2"/>
      <scheme val="minor"/>
    </font>
    <font>
      <b/>
      <sz val="10"/>
      <color rgb="FFFF0000"/>
      <name val="Arial"/>
      <family val="2"/>
    </font>
    <font>
      <sz val="12"/>
      <color rgb="FFFF0000"/>
      <name val="Calibri"/>
      <family val="2"/>
      <scheme val="minor"/>
    </font>
    <font>
      <sz val="16"/>
      <color rgb="FFC00000"/>
      <name val="Calibri"/>
      <family val="2"/>
      <scheme val="minor"/>
    </font>
    <font>
      <b/>
      <sz val="18"/>
      <color rgb="FFC0000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0"/>
      <color theme="1"/>
      <name val="Verdana"/>
      <family val="2"/>
      <charset val="1"/>
    </font>
    <font>
      <sz val="11"/>
      <color theme="1"/>
      <name val="Aptos"/>
      <family val="2"/>
      <charset val="1"/>
    </font>
    <font>
      <sz val="11"/>
      <color theme="1"/>
      <name val="Calibri"/>
      <family val="2"/>
      <charset val="1"/>
    </font>
    <font>
      <sz val="11"/>
      <color rgb="FF000000"/>
      <name val="Calibri"/>
      <family val="2"/>
    </font>
    <font>
      <sz val="14"/>
      <color theme="1"/>
      <name val="Calibri"/>
      <family val="2"/>
      <scheme val="minor"/>
    </font>
    <font>
      <sz val="11"/>
      <color theme="1"/>
      <name val="Aptos Narrow"/>
      <family val="2"/>
    </font>
    <font>
      <sz val="14"/>
      <color theme="1"/>
      <name val="Aptos Narrow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 tint="-9.9948118533890809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/>
  </cellStyleXfs>
  <cellXfs count="172">
    <xf numFmtId="0" fontId="0" fillId="0" borderId="0" xfId="0"/>
    <xf numFmtId="0" fontId="0" fillId="0" borderId="0" xfId="0" applyAlignment="1">
      <alignment horizontal="center"/>
    </xf>
    <xf numFmtId="0" fontId="0" fillId="0" borderId="9" xfId="0" applyBorder="1" applyAlignment="1">
      <alignment horizontal="center" wrapText="1"/>
    </xf>
    <xf numFmtId="0" fontId="0" fillId="0" borderId="9" xfId="0" applyBorder="1" applyAlignment="1">
      <alignment horizontal="center"/>
    </xf>
    <xf numFmtId="0" fontId="2" fillId="0" borderId="0" xfId="0" applyFont="1"/>
    <xf numFmtId="0" fontId="0" fillId="0" borderId="11" xfId="0" applyBorder="1" applyAlignment="1">
      <alignment horizontal="center" wrapText="1"/>
    </xf>
    <xf numFmtId="1" fontId="8" fillId="10" borderId="9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 applyAlignment="1">
      <alignment wrapText="1"/>
    </xf>
    <xf numFmtId="0" fontId="0" fillId="0" borderId="8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11" borderId="18" xfId="0" applyFill="1" applyBorder="1" applyAlignment="1">
      <alignment horizontal="center"/>
    </xf>
    <xf numFmtId="0" fontId="0" fillId="11" borderId="19" xfId="0" applyFill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4" xfId="0" applyFont="1" applyBorder="1" applyAlignment="1">
      <alignment horizontal="center" wrapText="1"/>
    </xf>
    <xf numFmtId="0" fontId="2" fillId="0" borderId="20" xfId="0" applyFont="1" applyBorder="1" applyAlignment="1">
      <alignment horizontal="center" wrapText="1"/>
    </xf>
    <xf numFmtId="0" fontId="0" fillId="0" borderId="21" xfId="0" applyBorder="1" applyAlignment="1">
      <alignment horizontal="center"/>
    </xf>
    <xf numFmtId="0" fontId="0" fillId="11" borderId="22" xfId="0" applyFill="1" applyBorder="1" applyAlignment="1">
      <alignment horizontal="center"/>
    </xf>
    <xf numFmtId="0" fontId="0" fillId="0" borderId="23" xfId="0" applyBorder="1" applyAlignment="1">
      <alignment horizontal="center"/>
    </xf>
    <xf numFmtId="4" fontId="15" fillId="0" borderId="26" xfId="0" applyNumberFormat="1" applyFont="1" applyBorder="1" applyAlignment="1">
      <alignment horizontal="center"/>
    </xf>
    <xf numFmtId="4" fontId="15" fillId="0" borderId="27" xfId="0" applyNumberFormat="1" applyFont="1" applyBorder="1" applyAlignment="1">
      <alignment horizontal="center"/>
    </xf>
    <xf numFmtId="0" fontId="0" fillId="0" borderId="0" xfId="0" applyAlignment="1">
      <alignment horizontal="left"/>
    </xf>
    <xf numFmtId="0" fontId="0" fillId="0" borderId="9" xfId="0" applyBorder="1" applyAlignment="1">
      <alignment horizontal="left"/>
    </xf>
    <xf numFmtId="10" fontId="15" fillId="0" borderId="14" xfId="0" applyNumberFormat="1" applyFont="1" applyBorder="1" applyAlignment="1">
      <alignment horizontal="center"/>
    </xf>
    <xf numFmtId="10" fontId="0" fillId="0" borderId="0" xfId="0" applyNumberFormat="1"/>
    <xf numFmtId="0" fontId="20" fillId="12" borderId="31" xfId="0" applyFont="1" applyFill="1" applyBorder="1" applyAlignment="1">
      <alignment horizontal="center"/>
    </xf>
    <xf numFmtId="0" fontId="0" fillId="0" borderId="9" xfId="0" applyBorder="1"/>
    <xf numFmtId="0" fontId="15" fillId="0" borderId="17" xfId="0" applyFont="1" applyBorder="1" applyAlignment="1">
      <alignment horizontal="center" wrapText="1"/>
    </xf>
    <xf numFmtId="10" fontId="15" fillId="0" borderId="20" xfId="0" applyNumberFormat="1" applyFont="1" applyBorder="1" applyAlignment="1">
      <alignment horizontal="center"/>
    </xf>
    <xf numFmtId="10" fontId="0" fillId="0" borderId="9" xfId="0" applyNumberForma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15" fillId="0" borderId="24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31" fillId="0" borderId="0" xfId="0" applyFont="1" applyAlignment="1">
      <alignment horizontal="center"/>
    </xf>
    <xf numFmtId="0" fontId="18" fillId="0" borderId="0" xfId="0" applyFont="1"/>
    <xf numFmtId="0" fontId="30" fillId="0" borderId="0" xfId="0" applyFont="1" applyAlignment="1">
      <alignment horizontal="center"/>
    </xf>
    <xf numFmtId="0" fontId="30" fillId="0" borderId="0" xfId="0" applyFont="1"/>
    <xf numFmtId="0" fontId="30" fillId="0" borderId="0" xfId="0" applyFont="1" applyAlignment="1">
      <alignment horizontal="left"/>
    </xf>
    <xf numFmtId="10" fontId="19" fillId="0" borderId="9" xfId="0" applyNumberFormat="1" applyFont="1" applyBorder="1" applyAlignment="1">
      <alignment horizontal="center"/>
    </xf>
    <xf numFmtId="167" fontId="2" fillId="11" borderId="16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15" fillId="0" borderId="14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Protection="1">
      <protection locked="0"/>
    </xf>
    <xf numFmtId="168" fontId="2" fillId="11" borderId="16" xfId="0" applyNumberFormat="1" applyFont="1" applyFill="1" applyBorder="1" applyAlignment="1" applyProtection="1">
      <alignment horizontal="center" wrapText="1"/>
      <protection locked="0"/>
    </xf>
    <xf numFmtId="0" fontId="2" fillId="0" borderId="13" xfId="0" applyFont="1" applyBorder="1" applyAlignment="1" applyProtection="1">
      <alignment horizontal="center" wrapText="1"/>
      <protection locked="0"/>
    </xf>
    <xf numFmtId="0" fontId="2" fillId="0" borderId="14" xfId="0" applyFont="1" applyBorder="1" applyAlignment="1" applyProtection="1">
      <alignment horizontal="center" wrapText="1"/>
      <protection locked="0"/>
    </xf>
    <xf numFmtId="0" fontId="2" fillId="0" borderId="20" xfId="0" applyFont="1" applyBorder="1" applyAlignment="1" applyProtection="1">
      <alignment horizontal="center" wrapText="1"/>
      <protection locked="0"/>
    </xf>
    <xf numFmtId="0" fontId="2" fillId="0" borderId="0" xfId="0" applyFont="1" applyAlignment="1" applyProtection="1">
      <alignment wrapText="1"/>
      <protection locked="0"/>
    </xf>
    <xf numFmtId="0" fontId="0" fillId="11" borderId="18" xfId="0" applyFill="1" applyBorder="1" applyAlignment="1" applyProtection="1">
      <alignment horizontal="center"/>
      <protection locked="0"/>
    </xf>
    <xf numFmtId="0" fontId="0" fillId="0" borderId="9" xfId="0" applyBorder="1" applyAlignment="1" applyProtection="1">
      <alignment horizontal="center" wrapText="1"/>
      <protection locked="0"/>
    </xf>
    <xf numFmtId="0" fontId="0" fillId="11" borderId="22" xfId="0" applyFill="1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 wrapText="1"/>
      <protection locked="0"/>
    </xf>
    <xf numFmtId="0" fontId="0" fillId="11" borderId="34" xfId="0" applyFill="1" applyBorder="1" applyAlignment="1" applyProtection="1">
      <alignment horizontal="center" wrapText="1"/>
      <protection locked="0"/>
    </xf>
    <xf numFmtId="0" fontId="0" fillId="11" borderId="36" xfId="0" applyFill="1" applyBorder="1" applyAlignment="1" applyProtection="1">
      <alignment horizontal="center"/>
      <protection locked="0"/>
    </xf>
    <xf numFmtId="0" fontId="0" fillId="11" borderId="42" xfId="0" applyFill="1" applyBorder="1" applyAlignment="1" applyProtection="1">
      <alignment horizontal="center"/>
      <protection locked="0"/>
    </xf>
    <xf numFmtId="0" fontId="0" fillId="0" borderId="16" xfId="0" applyBorder="1" applyAlignment="1" applyProtection="1">
      <alignment horizontal="center" wrapText="1"/>
      <protection locked="0"/>
    </xf>
    <xf numFmtId="0" fontId="2" fillId="0" borderId="0" xfId="0" applyFont="1" applyProtection="1">
      <protection locked="0"/>
    </xf>
    <xf numFmtId="0" fontId="15" fillId="0" borderId="37" xfId="0" applyFont="1" applyBorder="1" applyProtection="1">
      <protection locked="0"/>
    </xf>
    <xf numFmtId="0" fontId="15" fillId="0" borderId="43" xfId="0" applyFont="1" applyBorder="1" applyProtection="1">
      <protection locked="0"/>
    </xf>
    <xf numFmtId="0" fontId="15" fillId="0" borderId="43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 wrapText="1"/>
      <protection locked="0"/>
    </xf>
    <xf numFmtId="0" fontId="16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0" xfId="0" applyAlignment="1" applyProtection="1">
      <alignment wrapText="1"/>
      <protection locked="0"/>
    </xf>
    <xf numFmtId="1" fontId="0" fillId="0" borderId="0" xfId="0" applyNumberFormat="1" applyAlignment="1" applyProtection="1">
      <alignment horizontal="center"/>
      <protection locked="0"/>
    </xf>
    <xf numFmtId="0" fontId="0" fillId="0" borderId="35" xfId="0" applyBorder="1" applyAlignment="1">
      <alignment horizontal="center" wrapText="1"/>
    </xf>
    <xf numFmtId="0" fontId="15" fillId="0" borderId="14" xfId="0" applyFont="1" applyBorder="1" applyAlignment="1">
      <alignment horizontal="center"/>
    </xf>
    <xf numFmtId="0" fontId="15" fillId="0" borderId="20" xfId="0" applyFont="1" applyBorder="1" applyAlignment="1">
      <alignment horizontal="center"/>
    </xf>
    <xf numFmtId="2" fontId="19" fillId="0" borderId="9" xfId="0" applyNumberFormat="1" applyFont="1" applyBorder="1" applyAlignment="1">
      <alignment horizontal="center"/>
    </xf>
    <xf numFmtId="0" fontId="16" fillId="0" borderId="9" xfId="0" applyFont="1" applyBorder="1" applyAlignment="1">
      <alignment horizontal="center"/>
    </xf>
    <xf numFmtId="0" fontId="16" fillId="0" borderId="0" xfId="0" applyFont="1" applyAlignment="1">
      <alignment horizontal="left"/>
    </xf>
    <xf numFmtId="0" fontId="16" fillId="0" borderId="0" xfId="0" applyFont="1" applyAlignment="1">
      <alignment horizontal="center"/>
    </xf>
    <xf numFmtId="0" fontId="4" fillId="0" borderId="0" xfId="0" applyFont="1" applyProtection="1">
      <protection locked="0"/>
    </xf>
    <xf numFmtId="0" fontId="3" fillId="0" borderId="2" xfId="0" applyFont="1" applyBorder="1" applyProtection="1">
      <protection locked="0"/>
    </xf>
    <xf numFmtId="0" fontId="3" fillId="0" borderId="0" xfId="0" applyFont="1" applyProtection="1">
      <protection locked="0"/>
    </xf>
    <xf numFmtId="0" fontId="5" fillId="3" borderId="8" xfId="0" applyFont="1" applyFill="1" applyBorder="1" applyAlignment="1" applyProtection="1">
      <alignment vertical="center"/>
      <protection locked="0"/>
    </xf>
    <xf numFmtId="0" fontId="5" fillId="3" borderId="3" xfId="0" applyFont="1" applyFill="1" applyBorder="1" applyAlignment="1" applyProtection="1">
      <alignment vertical="center"/>
      <protection locked="0"/>
    </xf>
    <xf numFmtId="0" fontId="6" fillId="4" borderId="9" xfId="0" applyFont="1" applyFill="1" applyBorder="1" applyAlignment="1" applyProtection="1">
      <alignment horizontal="center" vertical="center" wrapText="1"/>
      <protection locked="0"/>
    </xf>
    <xf numFmtId="0" fontId="5" fillId="4" borderId="9" xfId="0" applyFont="1" applyFill="1" applyBorder="1" applyAlignment="1" applyProtection="1">
      <alignment horizontal="center" vertical="center" wrapText="1"/>
      <protection locked="0"/>
    </xf>
    <xf numFmtId="0" fontId="5" fillId="5" borderId="9" xfId="0" applyFont="1" applyFill="1" applyBorder="1" applyAlignment="1" applyProtection="1">
      <alignment horizontal="center" vertical="center" wrapText="1"/>
      <protection locked="0"/>
    </xf>
    <xf numFmtId="0" fontId="5" fillId="6" borderId="9" xfId="0" applyFont="1" applyFill="1" applyBorder="1" applyAlignment="1" applyProtection="1">
      <alignment horizontal="center" vertical="center" wrapText="1"/>
      <protection locked="0"/>
    </xf>
    <xf numFmtId="0" fontId="5" fillId="6" borderId="8" xfId="0" applyFont="1" applyFill="1" applyBorder="1" applyAlignment="1" applyProtection="1">
      <alignment horizontal="center" vertical="center" wrapText="1"/>
      <protection locked="0"/>
    </xf>
    <xf numFmtId="0" fontId="5" fillId="7" borderId="10" xfId="0" applyFont="1" applyFill="1" applyBorder="1" applyAlignment="1" applyProtection="1">
      <alignment horizontal="center" vertical="center" wrapText="1"/>
      <protection locked="0"/>
    </xf>
    <xf numFmtId="0" fontId="5" fillId="7" borderId="9" xfId="0" applyFont="1" applyFill="1" applyBorder="1" applyAlignment="1" applyProtection="1">
      <alignment horizontal="center" vertical="center" wrapText="1"/>
      <protection locked="0"/>
    </xf>
    <xf numFmtId="0" fontId="7" fillId="3" borderId="8" xfId="0" applyFont="1" applyFill="1" applyBorder="1" applyAlignment="1" applyProtection="1">
      <alignment vertical="center"/>
      <protection locked="0"/>
    </xf>
    <xf numFmtId="9" fontId="21" fillId="3" borderId="32" xfId="2" applyFont="1" applyFill="1" applyBorder="1" applyAlignment="1" applyProtection="1">
      <alignment horizontal="center" vertical="center"/>
      <protection locked="0"/>
    </xf>
    <xf numFmtId="9" fontId="21" fillId="3" borderId="33" xfId="2" applyFont="1" applyFill="1" applyBorder="1" applyAlignment="1" applyProtection="1">
      <alignment horizontal="center" vertical="center"/>
      <protection locked="0"/>
    </xf>
    <xf numFmtId="0" fontId="7" fillId="3" borderId="3" xfId="0" applyFont="1" applyFill="1" applyBorder="1" applyAlignment="1" applyProtection="1">
      <alignment vertical="center"/>
      <protection locked="0"/>
    </xf>
    <xf numFmtId="2" fontId="8" fillId="10" borderId="9" xfId="0" applyNumberFormat="1" applyFont="1" applyFill="1" applyBorder="1" applyAlignment="1" applyProtection="1">
      <alignment horizontal="center" vertical="center"/>
      <protection locked="0"/>
    </xf>
    <xf numFmtId="164" fontId="5" fillId="0" borderId="3" xfId="0" applyNumberFormat="1" applyFont="1" applyBorder="1" applyAlignment="1" applyProtection="1">
      <alignment vertical="center"/>
      <protection locked="0"/>
    </xf>
    <xf numFmtId="0" fontId="8" fillId="0" borderId="0" xfId="0" applyFont="1" applyProtection="1">
      <protection locked="0"/>
    </xf>
    <xf numFmtId="2" fontId="5" fillId="0" borderId="11" xfId="0" applyNumberFormat="1" applyFont="1" applyBorder="1" applyAlignment="1" applyProtection="1">
      <alignment horizontal="center" vertical="center"/>
      <protection locked="0"/>
    </xf>
    <xf numFmtId="164" fontId="9" fillId="0" borderId="6" xfId="0" applyNumberFormat="1" applyFont="1" applyBorder="1" applyAlignment="1" applyProtection="1">
      <alignment vertical="center"/>
      <protection locked="0"/>
    </xf>
    <xf numFmtId="164" fontId="9" fillId="9" borderId="7" xfId="0" applyNumberFormat="1" applyFont="1" applyFill="1" applyBorder="1" applyAlignment="1" applyProtection="1">
      <alignment vertical="center"/>
      <protection locked="0"/>
    </xf>
    <xf numFmtId="2" fontId="10" fillId="0" borderId="12" xfId="0" applyNumberFormat="1" applyFont="1" applyBorder="1" applyAlignment="1" applyProtection="1">
      <alignment horizontal="center" vertical="center"/>
      <protection locked="0"/>
    </xf>
    <xf numFmtId="164" fontId="11" fillId="0" borderId="0" xfId="0" applyNumberFormat="1" applyFont="1" applyAlignment="1" applyProtection="1">
      <alignment vertical="center"/>
      <protection locked="0"/>
    </xf>
    <xf numFmtId="164" fontId="11" fillId="0" borderId="5" xfId="0" applyNumberFormat="1" applyFont="1" applyBorder="1" applyAlignment="1" applyProtection="1">
      <alignment vertical="center"/>
      <protection locked="0"/>
    </xf>
    <xf numFmtId="165" fontId="4" fillId="0" borderId="0" xfId="1" applyNumberFormat="1" applyFont="1" applyBorder="1" applyAlignment="1" applyProtection="1">
      <alignment horizontal="center"/>
      <protection locked="0"/>
    </xf>
    <xf numFmtId="165" fontId="4" fillId="0" borderId="0" xfId="0" applyNumberFormat="1" applyFont="1" applyProtection="1">
      <protection locked="0"/>
    </xf>
    <xf numFmtId="0" fontId="22" fillId="0" borderId="0" xfId="0" applyFont="1" applyProtection="1">
      <protection locked="0"/>
    </xf>
    <xf numFmtId="0" fontId="19" fillId="0" borderId="0" xfId="0" applyFont="1" applyProtection="1">
      <protection locked="0"/>
    </xf>
    <xf numFmtId="0" fontId="12" fillId="0" borderId="0" xfId="0" applyFont="1" applyProtection="1">
      <protection locked="0"/>
    </xf>
    <xf numFmtId="9" fontId="21" fillId="3" borderId="14" xfId="0" applyNumberFormat="1" applyFont="1" applyFill="1" applyBorder="1" applyAlignment="1">
      <alignment horizontal="center" vertical="center"/>
    </xf>
    <xf numFmtId="2" fontId="5" fillId="0" borderId="11" xfId="0" applyNumberFormat="1" applyFont="1" applyBorder="1" applyAlignment="1">
      <alignment horizontal="center" vertical="center"/>
    </xf>
    <xf numFmtId="2" fontId="10" fillId="0" borderId="12" xfId="0" applyNumberFormat="1" applyFont="1" applyBorder="1" applyAlignment="1">
      <alignment horizontal="center" vertical="center"/>
    </xf>
    <xf numFmtId="0" fontId="5" fillId="7" borderId="5" xfId="0" applyFont="1" applyFill="1" applyBorder="1" applyAlignment="1" applyProtection="1">
      <alignment horizontal="center"/>
      <protection locked="0"/>
    </xf>
    <xf numFmtId="0" fontId="5" fillId="7" borderId="4" xfId="0" applyFont="1" applyFill="1" applyBorder="1" applyAlignment="1" applyProtection="1">
      <alignment horizontal="center"/>
      <protection locked="0"/>
    </xf>
    <xf numFmtId="0" fontId="14" fillId="0" borderId="0" xfId="0" applyFont="1" applyAlignment="1" applyProtection="1">
      <alignment horizontal="left" wrapText="1"/>
      <protection locked="0"/>
    </xf>
    <xf numFmtId="0" fontId="0" fillId="0" borderId="0" xfId="0" applyProtection="1">
      <protection locked="0"/>
    </xf>
    <xf numFmtId="0" fontId="3" fillId="2" borderId="1" xfId="0" applyFont="1" applyFill="1" applyBorder="1" applyAlignment="1" applyProtection="1">
      <alignment horizontal="left"/>
      <protection locked="0"/>
    </xf>
    <xf numFmtId="0" fontId="3" fillId="2" borderId="0" xfId="0" applyFont="1" applyFill="1" applyAlignment="1" applyProtection="1">
      <alignment horizontal="left"/>
      <protection locked="0"/>
    </xf>
    <xf numFmtId="0" fontId="5" fillId="3" borderId="3" xfId="0" applyFont="1" applyFill="1" applyBorder="1" applyAlignment="1" applyProtection="1">
      <alignment horizontal="right"/>
      <protection locked="0"/>
    </xf>
    <xf numFmtId="0" fontId="5" fillId="3" borderId="4" xfId="0" applyFont="1" applyFill="1" applyBorder="1" applyAlignment="1" applyProtection="1">
      <alignment horizontal="right"/>
      <protection locked="0"/>
    </xf>
    <xf numFmtId="0" fontId="5" fillId="4" borderId="3" xfId="0" applyFont="1" applyFill="1" applyBorder="1" applyAlignment="1" applyProtection="1">
      <alignment horizontal="center"/>
      <protection locked="0"/>
    </xf>
    <xf numFmtId="0" fontId="5" fillId="4" borderId="4" xfId="0" applyFont="1" applyFill="1" applyBorder="1" applyAlignment="1" applyProtection="1">
      <alignment horizontal="center"/>
      <protection locked="0"/>
    </xf>
    <xf numFmtId="0" fontId="5" fillId="5" borderId="3" xfId="0" applyFont="1" applyFill="1" applyBorder="1" applyAlignment="1" applyProtection="1">
      <alignment horizontal="center"/>
      <protection locked="0"/>
    </xf>
    <xf numFmtId="0" fontId="5" fillId="5" borderId="4" xfId="0" applyFont="1" applyFill="1" applyBorder="1" applyAlignment="1" applyProtection="1">
      <alignment horizontal="center"/>
      <protection locked="0"/>
    </xf>
    <xf numFmtId="0" fontId="5" fillId="6" borderId="3" xfId="0" applyFont="1" applyFill="1" applyBorder="1" applyAlignment="1" applyProtection="1">
      <alignment horizontal="center"/>
      <protection locked="0"/>
    </xf>
    <xf numFmtId="0" fontId="5" fillId="6" borderId="5" xfId="0" applyFont="1" applyFill="1" applyBorder="1" applyAlignment="1" applyProtection="1">
      <alignment horizontal="center"/>
      <protection locked="0"/>
    </xf>
    <xf numFmtId="0" fontId="21" fillId="3" borderId="8" xfId="0" applyFont="1" applyFill="1" applyBorder="1" applyAlignment="1" applyProtection="1">
      <alignment horizontal="center"/>
      <protection locked="0"/>
    </xf>
    <xf numFmtId="0" fontId="21" fillId="3" borderId="10" xfId="0" applyFont="1" applyFill="1" applyBorder="1" applyAlignment="1" applyProtection="1">
      <alignment horizontal="center"/>
      <protection locked="0"/>
    </xf>
    <xf numFmtId="0" fontId="5" fillId="4" borderId="8" xfId="0" applyFont="1" applyFill="1" applyBorder="1" applyAlignment="1" applyProtection="1">
      <alignment horizontal="center"/>
      <protection locked="0"/>
    </xf>
    <xf numFmtId="0" fontId="5" fillId="4" borderId="10" xfId="0" applyFont="1" applyFill="1" applyBorder="1" applyAlignment="1" applyProtection="1">
      <alignment horizontal="center"/>
      <protection locked="0"/>
    </xf>
    <xf numFmtId="0" fontId="14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15" fillId="0" borderId="17" xfId="0" applyFont="1" applyBorder="1" applyProtection="1">
      <protection locked="0"/>
    </xf>
    <xf numFmtId="0" fontId="15" fillId="0" borderId="15" xfId="0" applyFont="1" applyBorder="1" applyProtection="1">
      <protection locked="0"/>
    </xf>
    <xf numFmtId="0" fontId="15" fillId="0" borderId="24" xfId="0" applyFont="1" applyBorder="1" applyProtection="1">
      <protection locked="0"/>
    </xf>
    <xf numFmtId="0" fontId="15" fillId="0" borderId="25" xfId="0" applyFont="1" applyBorder="1" applyProtection="1">
      <protection locked="0"/>
    </xf>
    <xf numFmtId="0" fontId="14" fillId="0" borderId="38" xfId="0" applyFont="1" applyBorder="1" applyAlignment="1" applyProtection="1">
      <alignment horizontal="center"/>
      <protection locked="0"/>
    </xf>
    <xf numFmtId="0" fontId="0" fillId="0" borderId="39" xfId="0" applyBorder="1" applyAlignment="1" applyProtection="1">
      <alignment horizontal="center"/>
      <protection locked="0"/>
    </xf>
    <xf numFmtId="0" fontId="14" fillId="0" borderId="39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 wrapText="1"/>
      <protection locked="0"/>
    </xf>
    <xf numFmtId="0" fontId="0" fillId="0" borderId="8" xfId="0" applyBorder="1" applyAlignment="1">
      <alignment horizontal="center" wrapText="1"/>
    </xf>
    <xf numFmtId="0" fontId="0" fillId="0" borderId="10" xfId="0" applyBorder="1" applyAlignment="1">
      <alignment horizontal="center"/>
    </xf>
    <xf numFmtId="0" fontId="0" fillId="0" borderId="40" xfId="0" applyBorder="1" applyAlignment="1" applyProtection="1">
      <alignment horizontal="center"/>
      <protection locked="0"/>
    </xf>
    <xf numFmtId="0" fontId="0" fillId="0" borderId="0" xfId="0" applyAlignment="1" applyProtection="1">
      <alignment wrapText="1"/>
      <protection locked="0"/>
    </xf>
    <xf numFmtId="0" fontId="15" fillId="0" borderId="17" xfId="0" applyFont="1" applyBorder="1" applyAlignment="1" applyProtection="1">
      <alignment horizontal="center"/>
      <protection locked="0"/>
    </xf>
    <xf numFmtId="0" fontId="15" fillId="0" borderId="15" xfId="0" applyFont="1" applyBorder="1" applyAlignment="1" applyProtection="1">
      <alignment horizontal="center"/>
      <protection locked="0"/>
    </xf>
    <xf numFmtId="0" fontId="15" fillId="0" borderId="24" xfId="0" applyFont="1" applyBorder="1" applyAlignment="1" applyProtection="1">
      <alignment horizontal="center"/>
      <protection locked="0"/>
    </xf>
    <xf numFmtId="0" fontId="15" fillId="0" borderId="25" xfId="0" applyFont="1" applyBorder="1" applyAlignment="1" applyProtection="1">
      <alignment horizontal="center"/>
      <protection locked="0"/>
    </xf>
    <xf numFmtId="0" fontId="14" fillId="0" borderId="37" xfId="0" applyFont="1" applyBorder="1" applyAlignment="1">
      <alignment horizontal="center"/>
    </xf>
    <xf numFmtId="0" fontId="0" fillId="0" borderId="41" xfId="0" applyBorder="1" applyAlignment="1">
      <alignment horizontal="center"/>
    </xf>
    <xf numFmtId="0" fontId="14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0" fillId="0" borderId="0" xfId="0"/>
    <xf numFmtId="0" fontId="1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4" fillId="0" borderId="28" xfId="0" applyFont="1" applyBorder="1" applyAlignment="1">
      <alignment horizontal="left"/>
    </xf>
    <xf numFmtId="0" fontId="23" fillId="0" borderId="29" xfId="0" applyFont="1" applyBorder="1"/>
    <xf numFmtId="0" fontId="23" fillId="0" borderId="30" xfId="0" applyFont="1" applyBorder="1"/>
    <xf numFmtId="1" fontId="8" fillId="8" borderId="10" xfId="0" applyNumberFormat="1" applyFont="1" applyFill="1" applyBorder="1" applyAlignment="1" applyProtection="1">
      <alignment horizontal="center" vertical="center"/>
      <protection locked="0"/>
    </xf>
    <xf numFmtId="2" fontId="8" fillId="0" borderId="4" xfId="0" applyNumberFormat="1" applyFont="1" applyBorder="1" applyAlignment="1" applyProtection="1">
      <alignment horizontal="center" vertical="center"/>
      <protection locked="0"/>
    </xf>
    <xf numFmtId="1" fontId="8" fillId="8" borderId="9" xfId="0" applyNumberFormat="1" applyFont="1" applyFill="1" applyBorder="1" applyAlignment="1" applyProtection="1">
      <alignment horizontal="center" vertical="center"/>
      <protection locked="0"/>
    </xf>
    <xf numFmtId="2" fontId="8" fillId="8" borderId="4" xfId="0" applyNumberFormat="1" applyFont="1" applyFill="1" applyBorder="1" applyAlignment="1" applyProtection="1">
      <alignment horizontal="center" vertical="center"/>
      <protection locked="0"/>
    </xf>
    <xf numFmtId="2" fontId="8" fillId="0" borderId="11" xfId="0" applyNumberFormat="1" applyFont="1" applyBorder="1" applyAlignment="1" applyProtection="1">
      <alignment horizontal="center" vertical="center"/>
      <protection locked="0"/>
    </xf>
    <xf numFmtId="2" fontId="8" fillId="8" borderId="11" xfId="0" applyNumberFormat="1" applyFont="1" applyFill="1" applyBorder="1" applyAlignment="1" applyProtection="1">
      <alignment horizontal="center" vertical="center"/>
      <protection locked="0"/>
    </xf>
    <xf numFmtId="0" fontId="29" fillId="9" borderId="0" xfId="0" applyFont="1" applyFill="1"/>
    <xf numFmtId="3" fontId="15" fillId="0" borderId="43" xfId="0" applyNumberFormat="1" applyFont="1" applyBorder="1" applyAlignment="1">
      <alignment horizontal="center"/>
    </xf>
    <xf numFmtId="3" fontId="15" fillId="0" borderId="41" xfId="0" applyNumberFormat="1" applyFont="1" applyBorder="1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28" fillId="0" borderId="0" xfId="0" applyFont="1"/>
    <xf numFmtId="0" fontId="26" fillId="0" borderId="0" xfId="0" applyFont="1"/>
    <xf numFmtId="0" fontId="27" fillId="0" borderId="0" xfId="0" applyFont="1"/>
    <xf numFmtId="0" fontId="29" fillId="0" borderId="0" xfId="0" applyFont="1"/>
    <xf numFmtId="0" fontId="16" fillId="0" borderId="0" xfId="0" applyFont="1"/>
    <xf numFmtId="3" fontId="15" fillId="0" borderId="26" xfId="0" applyNumberFormat="1" applyFont="1" applyBorder="1" applyAlignment="1">
      <alignment horizontal="center"/>
    </xf>
    <xf numFmtId="3" fontId="15" fillId="0" borderId="27" xfId="0" applyNumberFormat="1" applyFont="1" applyBorder="1" applyAlignment="1">
      <alignment horizontal="center"/>
    </xf>
  </cellXfs>
  <cellStyles count="5">
    <cellStyle name="Hyperlink" xfId="3" xr:uid="{C4190774-BBBA-400D-B95E-775246BDFD88}"/>
    <cellStyle name="Hyperlänk 2" xfId="4" xr:uid="{901BABDD-4CBE-40D4-B837-283A80208FF5}"/>
    <cellStyle name="Normal" xfId="0" builtinId="0"/>
    <cellStyle name="Procent" xfId="2" builtinId="5"/>
    <cellStyle name="Valuta" xfId="1" builtinId="4"/>
  </cellStyles>
  <dxfs count="1">
    <dxf>
      <font>
        <condense val="0"/>
        <extend val="0"/>
        <color indexed="57"/>
      </font>
      <fill>
        <patternFill>
          <bgColor indexed="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calcChain" Target="calcChain.xml" Id="rId8" /><Relationship Type="http://schemas.openxmlformats.org/officeDocument/2006/relationships/worksheet" Target="worksheets/sheet3.xml" Id="rId3" /><Relationship Type="http://schemas.openxmlformats.org/officeDocument/2006/relationships/sharedStrings" Target="sharedStrings.xml" Id="rId7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6" /><Relationship Type="http://schemas.openxmlformats.org/officeDocument/2006/relationships/theme" Target="theme/theme1.xml" Id="rId5" /><Relationship Type="http://schemas.openxmlformats.org/officeDocument/2006/relationships/worksheet" Target="worksheets/sheet4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116633</xdr:colOff>
      <xdr:row>13</xdr:row>
      <xdr:rowOff>195138</xdr:rowOff>
    </xdr:from>
    <xdr:to>
      <xdr:col>7</xdr:col>
      <xdr:colOff>556940</xdr:colOff>
      <xdr:row>26</xdr:row>
      <xdr:rowOff>43462</xdr:rowOff>
    </xdr:to>
    <xdr:sp macro="" textlink="">
      <xdr:nvSpPr>
        <xdr:cNvPr id="2" name="textruta 1">
          <a:extLst>
            <a:ext uri="{FF2B5EF4-FFF2-40B4-BE49-F238E27FC236}">
              <a16:creationId xmlns:a16="http://schemas.microsoft.com/office/drawing/2014/main" id="{242BBFCE-25BB-4CBE-84B3-7E7808DA8BD8}"/>
            </a:ext>
          </a:extLst>
        </xdr:cNvPr>
        <xdr:cNvSpPr txBox="1"/>
      </xdr:nvSpPr>
      <xdr:spPr>
        <a:xfrm>
          <a:off x="116633" y="3431694"/>
          <a:ext cx="6310817" cy="2977967"/>
        </a:xfrm>
        <a:prstGeom prst="rect">
          <a:avLst/>
        </a:prstGeom>
        <a:solidFill>
          <a:schemeClr val="lt1"/>
        </a:solidFill>
        <a:ln w="12700" cmpd="sng">
          <a:solidFill>
            <a:schemeClr val="bg2">
              <a:lumMod val="1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v-SE" sz="1100"/>
            <a:t>Poäng för tilldelningskriterier ges i heltal från 1 till 5, ju högre dess bättre. </a:t>
          </a:r>
        </a:p>
        <a:p>
          <a:r>
            <a:rPr lang="sv-SE" sz="1100"/>
            <a:t>Bedömningen utgår ifrån hur väl respektive kriterie är uppfllt i relation till beställarens behov enligt avrop.</a:t>
          </a:r>
        </a:p>
        <a:p>
          <a:endParaRPr lang="sv-SE" sz="1100"/>
        </a:p>
        <a:p>
          <a:r>
            <a:rPr lang="sv-SE" sz="1100"/>
            <a:t>För kriteriet </a:t>
          </a:r>
          <a:r>
            <a:rPr lang="sv-SE" sz="1100" b="1"/>
            <a:t>Antal timmar/pass </a:t>
          </a:r>
          <a:r>
            <a:rPr lang="sv-SE" sz="1100"/>
            <a:t>poängsätts avropssvar enligt: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 poäng</a:t>
          </a:r>
          <a:r>
            <a:rPr lang="sv-SE"/>
            <a:t> 	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Täcker 100% av bemanningen (=100%) för uppdraget.</a:t>
          </a:r>
          <a:r>
            <a:rPr lang="sv-SE"/>
            <a:t> 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 poäng</a:t>
          </a:r>
          <a:r>
            <a:rPr lang="sv-SE"/>
            <a:t> 	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Täcker mer än 80 % av bemanningen (≥81% - 99%) för uppdraget.</a:t>
          </a:r>
          <a:r>
            <a:rPr lang="sv-SE"/>
            <a:t> 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 poäng</a:t>
          </a:r>
          <a:r>
            <a:rPr lang="sv-SE"/>
            <a:t> 	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Täcker minst 50 % av bemanningen (≥50% - ≥80%) för uppdraget.</a:t>
          </a:r>
          <a:r>
            <a:rPr lang="sv-SE"/>
            <a:t> 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 poäng</a:t>
          </a:r>
          <a:r>
            <a:rPr lang="sv-SE"/>
            <a:t> 	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Täcker mindre än 50 % av bemanningen (≥25% - ≥49%).</a:t>
          </a:r>
          <a:r>
            <a:rPr lang="sv-SE"/>
            <a:t> 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poäng</a:t>
          </a:r>
          <a:r>
            <a:rPr lang="sv-SE"/>
            <a:t> 	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Täcker mindre än 25 % av bemanningen (&lt;25%).</a:t>
          </a:r>
          <a:r>
            <a:rPr lang="sv-SE"/>
            <a:t> </a:t>
          </a:r>
        </a:p>
        <a:p>
          <a:endParaRPr lang="sv-SE" sz="1100"/>
        </a:p>
        <a:p>
          <a:r>
            <a:rPr lang="sv-SE" sz="1100"/>
            <a:t>För</a:t>
          </a:r>
          <a:r>
            <a:rPr lang="sv-SE" sz="1100" baseline="0"/>
            <a:t> kriteriet </a:t>
          </a:r>
          <a:r>
            <a:rPr lang="sv-SE" sz="1100" b="1" baseline="0"/>
            <a:t>Kontinuitet</a:t>
          </a:r>
          <a:r>
            <a:rPr lang="sv-SE" sz="1100" baseline="0"/>
            <a:t> poängsätts avropssvar enligt: 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 poäng</a:t>
          </a:r>
          <a:r>
            <a:rPr lang="sv-SE"/>
            <a:t> 	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Erbjuden konsults tjänstgöring på avropande enhet/avdelning är minst 1000 timmar.</a:t>
          </a:r>
          <a:r>
            <a:rPr lang="sv-SE"/>
            <a:t> 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4 poäng</a:t>
          </a:r>
          <a:r>
            <a:rPr lang="sv-SE"/>
            <a:t> 	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Erbjuden konsults tjänstgöring på avropande enhet/avdelning är minst 700 timmar.</a:t>
          </a:r>
          <a:r>
            <a:rPr lang="sv-SE"/>
            <a:t> 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 poäng</a:t>
          </a:r>
          <a:r>
            <a:rPr lang="sv-SE"/>
            <a:t> 	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Erbjuden konsults tjänstgöring på avropande enhet/avdelning minst 400 timmar.</a:t>
          </a:r>
          <a:r>
            <a:rPr lang="sv-SE"/>
            <a:t> 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2 poäng</a:t>
          </a:r>
          <a:r>
            <a:rPr lang="sv-SE"/>
            <a:t> 	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Erbjuden konsults tjänstgöring på avropande enhet/avdelning är minst 40 timmar.</a:t>
          </a:r>
          <a:r>
            <a:rPr lang="sv-SE"/>
            <a:t> </a:t>
          </a:r>
        </a:p>
        <a:p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 poäng</a:t>
          </a:r>
          <a:r>
            <a:rPr lang="sv-SE"/>
            <a:t> 	</a:t>
          </a:r>
          <a:r>
            <a:rPr lang="sv-SE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Erbjuden konsult har ej tjänstgjort på avropande enhet/avdelning. 0 timmar.</a:t>
          </a:r>
          <a:r>
            <a:rPr lang="sv-SE"/>
            <a:t> </a:t>
          </a:r>
          <a:endParaRPr lang="sv-SE" sz="110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Tema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593A9B-48A3-4207-8412-DB2AF41A6342}">
  <dimension ref="A1:V27"/>
  <sheetViews>
    <sheetView zoomScale="98" zoomScaleNormal="98" workbookViewId="0">
      <selection activeCell="P25" sqref="P25"/>
    </sheetView>
  </sheetViews>
  <sheetFormatPr defaultRowHeight="15" x14ac:dyDescent="0.25"/>
  <cols>
    <col min="1" max="1" width="25.7109375" style="45" customWidth="1"/>
    <col min="2" max="2" width="16.42578125" style="45" customWidth="1"/>
    <col min="3" max="10" width="9.140625" style="45"/>
    <col min="11" max="12" width="10.42578125" style="45" bestFit="1" customWidth="1"/>
    <col min="13" max="16384" width="9.140625" style="45"/>
  </cols>
  <sheetData>
    <row r="1" spans="1:22" ht="20.25" x14ac:dyDescent="0.3">
      <c r="A1" s="112" t="s">
        <v>0</v>
      </c>
      <c r="B1" s="113"/>
      <c r="C1" s="113"/>
      <c r="D1" s="113"/>
      <c r="E1" s="113"/>
      <c r="F1" s="113"/>
      <c r="G1" s="113"/>
      <c r="H1" s="75"/>
      <c r="I1" s="75"/>
      <c r="J1" s="75"/>
      <c r="K1" s="75"/>
      <c r="L1" s="75"/>
      <c r="M1" s="75"/>
      <c r="N1" s="75"/>
    </row>
    <row r="2" spans="1:22" ht="20.25" x14ac:dyDescent="0.3">
      <c r="A2" s="76"/>
      <c r="B2" s="77"/>
      <c r="C2" s="77"/>
      <c r="D2" s="77"/>
      <c r="E2" s="77"/>
      <c r="F2" s="75"/>
      <c r="G2" s="75"/>
      <c r="H2" s="75"/>
      <c r="I2" s="75"/>
      <c r="J2" s="75"/>
      <c r="K2" s="75"/>
      <c r="L2" s="75"/>
      <c r="M2" s="75"/>
      <c r="N2" s="75"/>
    </row>
    <row r="3" spans="1:22" x14ac:dyDescent="0.25">
      <c r="A3" s="114" t="s">
        <v>1</v>
      </c>
      <c r="B3" s="115"/>
      <c r="C3" s="116" t="s">
        <v>2</v>
      </c>
      <c r="D3" s="117"/>
      <c r="E3" s="118" t="s">
        <v>3</v>
      </c>
      <c r="F3" s="119"/>
      <c r="G3" s="120" t="s">
        <v>4</v>
      </c>
      <c r="H3" s="121"/>
      <c r="I3" s="118" t="s">
        <v>5</v>
      </c>
      <c r="J3" s="119"/>
      <c r="K3" s="108" t="s">
        <v>6</v>
      </c>
      <c r="L3" s="109"/>
      <c r="M3" s="108" t="s">
        <v>7</v>
      </c>
      <c r="N3" s="109"/>
      <c r="O3" s="108" t="s">
        <v>8</v>
      </c>
      <c r="P3" s="109"/>
      <c r="Q3" s="108" t="s">
        <v>9</v>
      </c>
      <c r="R3" s="109"/>
      <c r="S3" s="108" t="s">
        <v>10</v>
      </c>
      <c r="T3" s="109"/>
      <c r="U3" s="108" t="s">
        <v>11</v>
      </c>
      <c r="V3" s="109"/>
    </row>
    <row r="4" spans="1:22" x14ac:dyDescent="0.25">
      <c r="A4" s="122" t="s">
        <v>156</v>
      </c>
      <c r="B4" s="123"/>
      <c r="C4" s="124"/>
      <c r="D4" s="125"/>
      <c r="E4" s="124"/>
      <c r="F4" s="125"/>
      <c r="G4" s="124"/>
      <c r="H4" s="125"/>
      <c r="I4" s="124"/>
      <c r="J4" s="125"/>
      <c r="K4" s="124"/>
      <c r="L4" s="125"/>
      <c r="M4" s="124"/>
      <c r="N4" s="125"/>
      <c r="O4" s="124"/>
      <c r="P4" s="125"/>
      <c r="Q4" s="124"/>
      <c r="R4" s="125"/>
      <c r="S4" s="124"/>
      <c r="T4" s="125"/>
      <c r="U4" s="124"/>
      <c r="V4" s="125"/>
    </row>
    <row r="5" spans="1:22" ht="26.25" thickBot="1" x14ac:dyDescent="0.3">
      <c r="A5" s="78" t="s">
        <v>12</v>
      </c>
      <c r="B5" s="79" t="s">
        <v>13</v>
      </c>
      <c r="C5" s="80" t="s">
        <v>14</v>
      </c>
      <c r="D5" s="81" t="s">
        <v>15</v>
      </c>
      <c r="E5" s="82" t="s">
        <v>14</v>
      </c>
      <c r="F5" s="82" t="s">
        <v>15</v>
      </c>
      <c r="G5" s="83" t="s">
        <v>14</v>
      </c>
      <c r="H5" s="84" t="s">
        <v>15</v>
      </c>
      <c r="I5" s="82" t="s">
        <v>14</v>
      </c>
      <c r="J5" s="82" t="s">
        <v>15</v>
      </c>
      <c r="K5" s="85" t="s">
        <v>14</v>
      </c>
      <c r="L5" s="86" t="s">
        <v>15</v>
      </c>
      <c r="M5" s="85" t="s">
        <v>14</v>
      </c>
      <c r="N5" s="86" t="s">
        <v>15</v>
      </c>
      <c r="O5" s="85" t="s">
        <v>14</v>
      </c>
      <c r="P5" s="86" t="s">
        <v>15</v>
      </c>
      <c r="Q5" s="85" t="s">
        <v>14</v>
      </c>
      <c r="R5" s="86" t="s">
        <v>15</v>
      </c>
      <c r="S5" s="85" t="s">
        <v>14</v>
      </c>
      <c r="T5" s="86" t="s">
        <v>15</v>
      </c>
      <c r="U5" s="85" t="s">
        <v>14</v>
      </c>
      <c r="V5" s="86" t="s">
        <v>15</v>
      </c>
    </row>
    <row r="6" spans="1:22" ht="30.75" customHeight="1" thickTop="1" x14ac:dyDescent="0.25">
      <c r="A6" s="87" t="s">
        <v>16</v>
      </c>
      <c r="B6" s="88"/>
      <c r="C6" s="154"/>
      <c r="D6" s="155">
        <f>C6*$B$6</f>
        <v>0</v>
      </c>
      <c r="E6" s="156"/>
      <c r="F6" s="155">
        <f>E6*$B$6</f>
        <v>0</v>
      </c>
      <c r="G6" s="156"/>
      <c r="H6" s="155">
        <f>G6*$B$6</f>
        <v>0</v>
      </c>
      <c r="I6" s="156"/>
      <c r="J6" s="155">
        <f>I6*$B$6</f>
        <v>0</v>
      </c>
      <c r="K6" s="156"/>
      <c r="L6" s="155">
        <f>K6*$B$6</f>
        <v>0</v>
      </c>
      <c r="M6" s="156"/>
      <c r="N6" s="155">
        <f>M6*$B$6</f>
        <v>0</v>
      </c>
      <c r="O6" s="156"/>
      <c r="P6" s="155">
        <f>O6*$B$6</f>
        <v>0</v>
      </c>
      <c r="Q6" s="156"/>
      <c r="R6" s="155">
        <f>Q6*$B$6</f>
        <v>0</v>
      </c>
      <c r="S6" s="156"/>
      <c r="T6" s="155">
        <f>S6*$B$6</f>
        <v>0</v>
      </c>
      <c r="U6" s="156"/>
      <c r="V6" s="155">
        <f>U6*$B$6</f>
        <v>0</v>
      </c>
    </row>
    <row r="7" spans="1:22" ht="26.25" customHeight="1" thickBot="1" x14ac:dyDescent="0.3">
      <c r="A7" s="87" t="s">
        <v>17</v>
      </c>
      <c r="B7" s="89"/>
      <c r="C7" s="157"/>
      <c r="D7" s="158">
        <f>C7*$B$7</f>
        <v>0</v>
      </c>
      <c r="E7" s="159"/>
      <c r="F7" s="158">
        <f>E7*$B$7</f>
        <v>0</v>
      </c>
      <c r="G7" s="159"/>
      <c r="H7" s="158">
        <f>G7*$B$7</f>
        <v>0</v>
      </c>
      <c r="I7" s="159"/>
      <c r="J7" s="158">
        <f>I7*$B$7</f>
        <v>0</v>
      </c>
      <c r="K7" s="159"/>
      <c r="L7" s="158">
        <f>K7*$B$7</f>
        <v>0</v>
      </c>
      <c r="M7" s="159"/>
      <c r="N7" s="158">
        <f>M7*$B$7</f>
        <v>0</v>
      </c>
      <c r="O7" s="159"/>
      <c r="P7" s="158">
        <f>O7*$B$7</f>
        <v>0</v>
      </c>
      <c r="Q7" s="159"/>
      <c r="R7" s="158">
        <f>Q7*$B$7</f>
        <v>0</v>
      </c>
      <c r="S7" s="159"/>
      <c r="T7" s="158">
        <f>S7*$B$7</f>
        <v>0</v>
      </c>
      <c r="U7" s="159"/>
      <c r="V7" s="158">
        <f>U7*$B$7</f>
        <v>0</v>
      </c>
    </row>
    <row r="8" spans="1:22" ht="23.25" customHeight="1" thickTop="1" x14ac:dyDescent="0.25">
      <c r="A8" s="90"/>
      <c r="B8" s="105">
        <f>SUM(B6:B7)</f>
        <v>0</v>
      </c>
      <c r="C8" s="6"/>
      <c r="D8" s="91"/>
      <c r="E8" s="6"/>
      <c r="F8" s="91"/>
      <c r="G8" s="6"/>
      <c r="H8" s="91"/>
      <c r="I8" s="6"/>
      <c r="J8" s="91"/>
      <c r="K8" s="6"/>
      <c r="L8" s="91"/>
      <c r="M8" s="6"/>
      <c r="N8" s="91"/>
      <c r="O8" s="6"/>
      <c r="P8" s="91"/>
      <c r="Q8" s="6"/>
      <c r="R8" s="91"/>
      <c r="S8" s="6"/>
      <c r="T8" s="91"/>
      <c r="U8" s="6"/>
      <c r="V8" s="91"/>
    </row>
    <row r="9" spans="1:22" x14ac:dyDescent="0.25">
      <c r="A9" s="92" t="s">
        <v>18</v>
      </c>
      <c r="B9" s="93"/>
      <c r="C9" s="94"/>
      <c r="D9" s="106">
        <f>SUM(D6:D7)</f>
        <v>0</v>
      </c>
      <c r="E9" s="94"/>
      <c r="F9" s="106">
        <f>SUM(F6:F7)</f>
        <v>0</v>
      </c>
      <c r="G9" s="94"/>
      <c r="H9" s="106">
        <f>SUM(H6:H7)</f>
        <v>0</v>
      </c>
      <c r="I9" s="94"/>
      <c r="J9" s="106">
        <f>SUM(J6:J7)</f>
        <v>0</v>
      </c>
      <c r="K9" s="94"/>
      <c r="L9" s="106">
        <f>SUM(L6:L7)</f>
        <v>0</v>
      </c>
      <c r="M9" s="94"/>
      <c r="N9" s="106">
        <f>SUM(N6:N7)</f>
        <v>0</v>
      </c>
      <c r="O9" s="94"/>
      <c r="P9" s="106">
        <f>SUM(P6:P7)</f>
        <v>0</v>
      </c>
      <c r="Q9" s="94"/>
      <c r="R9" s="106">
        <f>SUM(R6:R7)</f>
        <v>0</v>
      </c>
      <c r="S9" s="94"/>
      <c r="T9" s="106">
        <f>SUM(T6:T7)</f>
        <v>0</v>
      </c>
      <c r="U9" s="94"/>
      <c r="V9" s="106">
        <f>SUM(V6:V7)</f>
        <v>0</v>
      </c>
    </row>
    <row r="10" spans="1:22" x14ac:dyDescent="0.25">
      <c r="A10" s="95" t="s">
        <v>19</v>
      </c>
      <c r="B10" s="96"/>
      <c r="C10" s="97"/>
      <c r="D10" s="107" t="str">
        <f>IF(D9=(MAX($D$9:$V$9)),"Vinnare","")</f>
        <v>Vinnare</v>
      </c>
      <c r="E10" s="97"/>
      <c r="F10" s="107" t="str">
        <f>IF(F9=(MAX($D$9:$V$9)),"Vinnare","")</f>
        <v>Vinnare</v>
      </c>
      <c r="G10" s="97"/>
      <c r="H10" s="107" t="str">
        <f>IF(H9=(MAX($D$9:$V$9)),"Vinnare","")</f>
        <v>Vinnare</v>
      </c>
      <c r="I10" s="97"/>
      <c r="J10" s="107" t="str">
        <f>IF(J9=(MAX($D$9:$V$9)),"Vinnare","")</f>
        <v>Vinnare</v>
      </c>
      <c r="K10" s="97"/>
      <c r="L10" s="107" t="str">
        <f>IF(L9=(MAX($D$9:$V$9)),"Vinnare","")</f>
        <v>Vinnare</v>
      </c>
      <c r="M10" s="97"/>
      <c r="N10" s="107" t="str">
        <f>IF(N9=(MAX($D$9:$V$9)),"Vinnare","")</f>
        <v>Vinnare</v>
      </c>
      <c r="O10" s="97"/>
      <c r="P10" s="107" t="str">
        <f>IF(P9=(MAX($D$9:$V$9)),"Vinnare","")</f>
        <v>Vinnare</v>
      </c>
      <c r="Q10" s="97"/>
      <c r="R10" s="107" t="str">
        <f>IF(R9=(MAX($D$9:$V$9)),"Vinnare","")</f>
        <v>Vinnare</v>
      </c>
      <c r="S10" s="97"/>
      <c r="T10" s="107" t="str">
        <f>IF(T9=(MAX($D$9:$V$9)),"Vinnare","")</f>
        <v>Vinnare</v>
      </c>
      <c r="U10" s="97"/>
      <c r="V10" s="107" t="str">
        <f>IF(V9=(MAX($D$9:$V$9)),"Vinnare","")</f>
        <v>Vinnare</v>
      </c>
    </row>
    <row r="11" spans="1:22" ht="15.75" x14ac:dyDescent="0.25">
      <c r="A11" s="98"/>
      <c r="B11" s="98"/>
      <c r="C11" s="99"/>
      <c r="D11" s="99"/>
      <c r="E11" s="99"/>
      <c r="F11" s="99"/>
      <c r="G11" s="99"/>
      <c r="H11" s="99"/>
      <c r="I11" s="98"/>
      <c r="J11" s="98"/>
      <c r="K11" s="99"/>
      <c r="L11" s="99"/>
      <c r="M11" s="75"/>
      <c r="N11" s="75"/>
    </row>
    <row r="12" spans="1:22" ht="15.75" x14ac:dyDescent="0.25">
      <c r="A12" s="75"/>
      <c r="B12" s="75"/>
      <c r="C12" s="100"/>
      <c r="D12" s="101"/>
      <c r="E12" s="100"/>
      <c r="F12" s="101"/>
      <c r="G12" s="100"/>
      <c r="H12" s="101"/>
      <c r="I12" s="100"/>
      <c r="J12" s="101"/>
      <c r="K12" s="100"/>
      <c r="L12" s="101"/>
      <c r="M12" s="75"/>
      <c r="N12" s="75"/>
    </row>
    <row r="13" spans="1:22" ht="15.75" x14ac:dyDescent="0.25">
      <c r="A13" s="102" t="s">
        <v>162</v>
      </c>
      <c r="B13" s="75"/>
      <c r="C13" s="75"/>
      <c r="D13" s="75"/>
      <c r="E13" s="75"/>
      <c r="F13" s="75"/>
      <c r="G13" s="75"/>
    </row>
    <row r="14" spans="1:22" ht="15.75" x14ac:dyDescent="0.25">
      <c r="A14" s="75"/>
      <c r="B14" s="75"/>
      <c r="C14" s="75"/>
      <c r="D14" s="75"/>
      <c r="E14" s="75"/>
      <c r="F14" s="75"/>
      <c r="G14" s="75"/>
    </row>
    <row r="15" spans="1:22" ht="53.25" customHeight="1" x14ac:dyDescent="0.4">
      <c r="A15" s="110"/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66"/>
      <c r="N15" s="66"/>
      <c r="O15" s="66"/>
    </row>
    <row r="16" spans="1:22" ht="15.75" x14ac:dyDescent="0.25">
      <c r="B16" s="102"/>
      <c r="C16" s="102"/>
      <c r="D16" s="102"/>
      <c r="E16" s="102"/>
      <c r="F16" s="102"/>
      <c r="G16" s="102"/>
      <c r="H16" s="103"/>
    </row>
    <row r="17" spans="1:14" ht="15.75" x14ac:dyDescent="0.25">
      <c r="A17" s="75"/>
      <c r="B17" s="104"/>
      <c r="C17" s="104"/>
      <c r="D17" s="104"/>
      <c r="E17" s="104"/>
      <c r="F17" s="104"/>
      <c r="G17" s="75"/>
    </row>
    <row r="18" spans="1:14" ht="15.75" x14ac:dyDescent="0.25">
      <c r="A18" s="75"/>
      <c r="B18" s="75"/>
      <c r="C18" s="75"/>
      <c r="D18" s="75"/>
      <c r="E18" s="75"/>
      <c r="F18" s="75"/>
      <c r="G18" s="75"/>
    </row>
    <row r="19" spans="1:14" ht="15.75" x14ac:dyDescent="0.25">
      <c r="A19" s="75"/>
      <c r="B19" s="75"/>
      <c r="C19" s="75"/>
      <c r="D19" s="75"/>
      <c r="E19" s="75"/>
      <c r="F19" s="75"/>
      <c r="G19" s="75"/>
    </row>
    <row r="20" spans="1:14" ht="15.75" x14ac:dyDescent="0.25">
      <c r="A20" s="75"/>
      <c r="B20" s="75"/>
      <c r="C20" s="75"/>
      <c r="D20" s="75"/>
      <c r="E20" s="75"/>
      <c r="F20" s="75"/>
      <c r="G20" s="75"/>
    </row>
    <row r="21" spans="1:14" ht="15.75" x14ac:dyDescent="0.25">
      <c r="A21" s="75"/>
      <c r="B21" s="75"/>
      <c r="C21" s="75"/>
      <c r="D21" s="75"/>
      <c r="E21" s="75"/>
      <c r="F21" s="75"/>
      <c r="G21" s="75"/>
    </row>
    <row r="22" spans="1:14" ht="15.75" x14ac:dyDescent="0.25">
      <c r="A22" s="75"/>
      <c r="B22" s="75"/>
      <c r="C22" s="75"/>
      <c r="D22" s="75"/>
      <c r="E22" s="75"/>
      <c r="F22" s="75"/>
      <c r="G22" s="75"/>
    </row>
    <row r="23" spans="1:14" ht="15.75" x14ac:dyDescent="0.25">
      <c r="A23" s="75"/>
      <c r="B23" s="75"/>
      <c r="C23" s="75"/>
      <c r="D23" s="75"/>
      <c r="E23" s="75"/>
      <c r="F23" s="75"/>
      <c r="G23" s="75"/>
    </row>
    <row r="24" spans="1:14" ht="15.75" x14ac:dyDescent="0.25">
      <c r="A24" s="75"/>
      <c r="B24" s="104"/>
      <c r="C24" s="75"/>
      <c r="D24" s="75"/>
      <c r="E24" s="75"/>
      <c r="F24" s="75"/>
      <c r="G24" s="75"/>
    </row>
    <row r="25" spans="1:14" ht="15.75" x14ac:dyDescent="0.25">
      <c r="A25" s="75"/>
      <c r="B25" s="75"/>
      <c r="C25" s="75"/>
      <c r="D25" s="75"/>
      <c r="E25" s="75"/>
      <c r="F25" s="75"/>
      <c r="G25" s="75"/>
    </row>
    <row r="26" spans="1:14" ht="15.75" x14ac:dyDescent="0.25">
      <c r="A26" s="75"/>
      <c r="B26" s="75"/>
      <c r="C26" s="75"/>
      <c r="D26" s="75"/>
      <c r="E26" s="75"/>
      <c r="F26" s="75"/>
      <c r="G26" s="75"/>
    </row>
    <row r="27" spans="1:14" ht="15.75" x14ac:dyDescent="0.25">
      <c r="A27" s="75"/>
      <c r="B27" s="75"/>
      <c r="C27" s="75"/>
      <c r="D27" s="75"/>
      <c r="E27" s="75"/>
      <c r="F27" s="75"/>
      <c r="G27" s="75"/>
      <c r="H27" s="75"/>
      <c r="I27" s="75"/>
      <c r="J27" s="75"/>
      <c r="K27" s="75"/>
      <c r="L27" s="75"/>
      <c r="M27" s="75"/>
      <c r="N27" s="75"/>
    </row>
  </sheetData>
  <protectedRanges>
    <protectedRange algorithmName="SHA-512" hashValue="avxkAyi04b5EPhlA7F3asR+FNqXyoEcxVe3EQX8FDIR4ROSJAolVNFDGpVKV51oSK257bETNLjr17CV83ZBU7g==" saltValue="UN9+4pfMC8z4FpxTbufVwQ==" spinCount="100000" sqref="C6:C8 E6:E8 G6:G8 I6:I8 K6:K8 M6:M8 O6:O8 Q6:Q8 S6:S8 U6:U8" name="Område1"/>
  </protectedRanges>
  <mergeCells count="24">
    <mergeCell ref="A15:L15"/>
    <mergeCell ref="A1:G1"/>
    <mergeCell ref="A3:B3"/>
    <mergeCell ref="C3:D3"/>
    <mergeCell ref="E3:F3"/>
    <mergeCell ref="G3:H3"/>
    <mergeCell ref="K3:L3"/>
    <mergeCell ref="A4:B4"/>
    <mergeCell ref="C4:D4"/>
    <mergeCell ref="E4:F4"/>
    <mergeCell ref="G4:H4"/>
    <mergeCell ref="I4:J4"/>
    <mergeCell ref="K4:L4"/>
    <mergeCell ref="I3:J3"/>
    <mergeCell ref="S3:T3"/>
    <mergeCell ref="S4:T4"/>
    <mergeCell ref="U3:V3"/>
    <mergeCell ref="U4:V4"/>
    <mergeCell ref="M3:N3"/>
    <mergeCell ref="M4:N4"/>
    <mergeCell ref="O3:P3"/>
    <mergeCell ref="O4:P4"/>
    <mergeCell ref="Q3:R3"/>
    <mergeCell ref="Q4:R4"/>
  </mergeCells>
  <phoneticPr fontId="13" type="noConversion"/>
  <conditionalFormatting sqref="C10:V10">
    <cfRule type="cellIs" dxfId="0" priority="1" stopIfTrue="1" operator="equal">
      <formula>"Vinnare"</formula>
    </cfRule>
  </conditionalFormatting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1">
        <x14:dataValidation type="list" allowBlank="1" showInputMessage="1" showErrorMessage="1" promptTitle="Leverantör" prompt="Välj leverantör" xr:uid="{C6A269EF-A510-4683-9983-E2C40A2C43DD}">
          <x14:formula1>
            <xm:f>Leverantörer!$A$2:$A$81</xm:f>
          </x14:formula1>
          <xm:sqref>U4:V4 E4:T4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B7B142-4D69-4B3A-B402-848E55664DD6}">
  <dimension ref="A1:AD39"/>
  <sheetViews>
    <sheetView tabSelected="1" zoomScale="89" zoomScaleNormal="89" workbookViewId="0">
      <selection activeCell="Q28" sqref="Q28"/>
    </sheetView>
  </sheetViews>
  <sheetFormatPr defaultRowHeight="15" x14ac:dyDescent="0.25"/>
  <cols>
    <col min="1" max="1" width="10.7109375" style="44" customWidth="1"/>
    <col min="2" max="2" width="7.7109375" style="63" customWidth="1"/>
    <col min="3" max="3" width="11.85546875" style="44" bestFit="1" customWidth="1"/>
    <col min="4" max="4" width="10.7109375" style="44" customWidth="1"/>
    <col min="5" max="6" width="7.7109375" style="44" customWidth="1"/>
    <col min="7" max="7" width="10.7109375" style="44" customWidth="1"/>
    <col min="8" max="9" width="7.7109375" style="44" customWidth="1"/>
    <col min="10" max="10" width="10.7109375" style="44" customWidth="1"/>
    <col min="11" max="11" width="7.7109375" style="44" customWidth="1"/>
    <col min="12" max="12" width="12.140625" style="44" customWidth="1"/>
    <col min="13" max="13" width="10.7109375" style="44" customWidth="1"/>
    <col min="14" max="15" width="7.7109375" style="44" customWidth="1"/>
    <col min="16" max="16" width="10.7109375" style="44" customWidth="1"/>
    <col min="17" max="18" width="7.7109375" style="44" customWidth="1"/>
    <col min="19" max="19" width="10.7109375" style="44" customWidth="1"/>
    <col min="20" max="21" width="7.7109375" style="44" customWidth="1"/>
    <col min="22" max="22" width="10.7109375" style="44" customWidth="1"/>
    <col min="23" max="24" width="7.7109375" style="44" customWidth="1"/>
    <col min="25" max="25" width="10.7109375" style="44" customWidth="1"/>
    <col min="26" max="27" width="7.7109375" style="44" customWidth="1"/>
    <col min="28" max="28" width="10.7109375" style="44" customWidth="1"/>
    <col min="29" max="30" width="7.7109375" style="44" customWidth="1"/>
    <col min="31" max="16384" width="9.140625" style="45"/>
  </cols>
  <sheetData>
    <row r="1" spans="1:30" ht="27" thickBot="1" x14ac:dyDescent="0.45">
      <c r="A1" s="126" t="s">
        <v>20</v>
      </c>
      <c r="B1" s="127"/>
      <c r="C1" s="127"/>
      <c r="D1" s="127"/>
      <c r="E1" s="127"/>
      <c r="F1" s="127"/>
      <c r="G1" s="127"/>
      <c r="H1" s="127"/>
      <c r="I1" s="127"/>
      <c r="J1" s="127"/>
      <c r="K1" s="127"/>
      <c r="L1" s="127"/>
      <c r="M1" s="127"/>
      <c r="N1" s="127"/>
      <c r="O1" s="127"/>
      <c r="P1" s="127"/>
      <c r="Q1" s="127"/>
      <c r="R1" s="127"/>
      <c r="S1" s="127"/>
      <c r="T1" s="127"/>
      <c r="U1" s="127"/>
    </row>
    <row r="2" spans="1:30" ht="27" thickBot="1" x14ac:dyDescent="0.45">
      <c r="A2" s="132" t="s">
        <v>2</v>
      </c>
      <c r="B2" s="133"/>
      <c r="C2" s="133"/>
      <c r="D2" s="134" t="s">
        <v>3</v>
      </c>
      <c r="E2" s="133"/>
      <c r="F2" s="133"/>
      <c r="G2" s="134" t="s">
        <v>4</v>
      </c>
      <c r="H2" s="133"/>
      <c r="I2" s="133"/>
      <c r="J2" s="134" t="s">
        <v>5</v>
      </c>
      <c r="K2" s="133"/>
      <c r="L2" s="133"/>
      <c r="M2" s="134" t="s">
        <v>6</v>
      </c>
      <c r="N2" s="133"/>
      <c r="O2" s="133"/>
      <c r="P2" s="134" t="s">
        <v>7</v>
      </c>
      <c r="Q2" s="133"/>
      <c r="R2" s="133"/>
      <c r="S2" s="134" t="s">
        <v>8</v>
      </c>
      <c r="T2" s="133"/>
      <c r="U2" s="133"/>
      <c r="V2" s="134" t="s">
        <v>9</v>
      </c>
      <c r="W2" s="133"/>
      <c r="X2" s="133"/>
      <c r="Y2" s="134" t="s">
        <v>10</v>
      </c>
      <c r="Z2" s="133"/>
      <c r="AA2" s="133"/>
      <c r="AB2" s="134" t="s">
        <v>11</v>
      </c>
      <c r="AC2" s="133"/>
      <c r="AD2" s="138"/>
    </row>
    <row r="3" spans="1:30" s="50" customFormat="1" ht="30.75" thickTop="1" x14ac:dyDescent="0.25">
      <c r="A3" s="46">
        <f>Utvärdering_sammanställning!$C$4</f>
        <v>0</v>
      </c>
      <c r="B3" s="47" t="s">
        <v>21</v>
      </c>
      <c r="C3" s="48" t="s">
        <v>14</v>
      </c>
      <c r="D3" s="46">
        <f>Utvärdering_sammanställning!$E$4</f>
        <v>0</v>
      </c>
      <c r="E3" s="47" t="s">
        <v>21</v>
      </c>
      <c r="F3" s="48" t="s">
        <v>14</v>
      </c>
      <c r="G3" s="46">
        <f>Utvärdering_sammanställning!$G$4</f>
        <v>0</v>
      </c>
      <c r="H3" s="47" t="s">
        <v>21</v>
      </c>
      <c r="I3" s="48" t="s">
        <v>14</v>
      </c>
      <c r="J3" s="46">
        <f>Utvärdering_sammanställning!$I$4</f>
        <v>0</v>
      </c>
      <c r="K3" s="47" t="s">
        <v>21</v>
      </c>
      <c r="L3" s="48" t="s">
        <v>14</v>
      </c>
      <c r="M3" s="46">
        <f>Utvärdering_sammanställning!$K$4</f>
        <v>0</v>
      </c>
      <c r="N3" s="47" t="s">
        <v>21</v>
      </c>
      <c r="O3" s="48" t="s">
        <v>14</v>
      </c>
      <c r="P3" s="46">
        <f>Utvärdering_sammanställning!$M$4</f>
        <v>0</v>
      </c>
      <c r="Q3" s="47" t="s">
        <v>21</v>
      </c>
      <c r="R3" s="48" t="s">
        <v>14</v>
      </c>
      <c r="S3" s="46">
        <f>Utvärdering_sammanställning!$O$4</f>
        <v>0</v>
      </c>
      <c r="T3" s="47" t="s">
        <v>21</v>
      </c>
      <c r="U3" s="48" t="s">
        <v>14</v>
      </c>
      <c r="V3" s="46">
        <f>Utvärdering_sammanställning!$Q$4</f>
        <v>0</v>
      </c>
      <c r="W3" s="47" t="s">
        <v>21</v>
      </c>
      <c r="X3" s="48" t="s">
        <v>14</v>
      </c>
      <c r="Y3" s="46">
        <f>Utvärdering_sammanställning!$S$4</f>
        <v>0</v>
      </c>
      <c r="Z3" s="47" t="s">
        <v>21</v>
      </c>
      <c r="AA3" s="48" t="s">
        <v>14</v>
      </c>
      <c r="AB3" s="46">
        <f>Utvärdering_sammanställning!$U$4</f>
        <v>0</v>
      </c>
      <c r="AC3" s="47" t="s">
        <v>21</v>
      </c>
      <c r="AD3" s="49" t="s">
        <v>14</v>
      </c>
    </row>
    <row r="4" spans="1:30" x14ac:dyDescent="0.25">
      <c r="A4" s="51" t="s">
        <v>22</v>
      </c>
      <c r="B4" s="52"/>
      <c r="C4" s="8">
        <f t="shared" ref="C4:C13" si="0">IFERROR(_xlfn.XLOOKUP(B4,$D$31:$D$39,$B$31:$B$39,,1),0)</f>
        <v>0</v>
      </c>
      <c r="D4" s="51" t="s">
        <v>22</v>
      </c>
      <c r="E4" s="52"/>
      <c r="F4" s="8">
        <f>IFERROR(_xlfn.XLOOKUP(E4,$D$31:$D$39,$B$31:$B$39,,1),0)</f>
        <v>0</v>
      </c>
      <c r="G4" s="51" t="s">
        <v>22</v>
      </c>
      <c r="H4" s="52"/>
      <c r="I4" s="8">
        <f>IFERROR(_xlfn.XLOOKUP(H4,$D$31:$D$39,$B$31:$B$39,,1),0)</f>
        <v>0</v>
      </c>
      <c r="J4" s="51" t="s">
        <v>22</v>
      </c>
      <c r="K4" s="52"/>
      <c r="L4" s="8">
        <f>IFERROR(_xlfn.XLOOKUP(K4,$D$31:$D$39,$B$31:$B$39,,1),0)</f>
        <v>0</v>
      </c>
      <c r="M4" s="51" t="s">
        <v>22</v>
      </c>
      <c r="N4" s="52"/>
      <c r="O4" s="8">
        <f>IFERROR(_xlfn.XLOOKUP(N4,$D$31:$D$39,$B$31:$B$39,,1),0)</f>
        <v>0</v>
      </c>
      <c r="P4" s="51" t="s">
        <v>22</v>
      </c>
      <c r="Q4" s="52"/>
      <c r="R4" s="8">
        <f>IFERROR(_xlfn.XLOOKUP(Q4,$D$31:$D$39,$B$31:$B$39,,1),0)</f>
        <v>0</v>
      </c>
      <c r="S4" s="51" t="s">
        <v>22</v>
      </c>
      <c r="T4" s="52"/>
      <c r="U4" s="8">
        <f>IFERROR(_xlfn.XLOOKUP(T4,$D$31:$D$39,$B$31:$B$39,,1),0)</f>
        <v>0</v>
      </c>
      <c r="V4" s="51" t="s">
        <v>22</v>
      </c>
      <c r="W4" s="52"/>
      <c r="X4" s="8">
        <f>IFERROR(_xlfn.XLOOKUP(W4,$D$31:$D$39,$B$31:$B$39,,1),0)</f>
        <v>0</v>
      </c>
      <c r="Y4" s="51" t="s">
        <v>22</v>
      </c>
      <c r="Z4" s="52"/>
      <c r="AA4" s="8">
        <f>IFERROR(_xlfn.XLOOKUP(Z4,$D$31:$D$39,$B$31:$B$39,,1),0)</f>
        <v>0</v>
      </c>
      <c r="AB4" s="51" t="s">
        <v>22</v>
      </c>
      <c r="AC4" s="52"/>
      <c r="AD4" s="15">
        <f>IFERROR(_xlfn.XLOOKUP(AC4,$D$31:$D$39,$B$31:$B$39,,1),0)</f>
        <v>0</v>
      </c>
    </row>
    <row r="5" spans="1:30" x14ac:dyDescent="0.25">
      <c r="A5" s="51" t="s">
        <v>23</v>
      </c>
      <c r="B5" s="52"/>
      <c r="C5" s="8">
        <f t="shared" si="0"/>
        <v>0</v>
      </c>
      <c r="D5" s="51" t="s">
        <v>23</v>
      </c>
      <c r="E5" s="52"/>
      <c r="F5" s="8">
        <f t="shared" ref="F5:F13" si="1">IFERROR(_xlfn.XLOOKUP(E5,$D$31:$D$39,$B$31:$B$39,,1),0)</f>
        <v>0</v>
      </c>
      <c r="G5" s="51" t="s">
        <v>23</v>
      </c>
      <c r="H5" s="52"/>
      <c r="I5" s="8">
        <f t="shared" ref="I5:I13" si="2">IFERROR(_xlfn.XLOOKUP(H5,$D$31:$D$39,$B$31:$B$39,,1),0)</f>
        <v>0</v>
      </c>
      <c r="J5" s="51" t="s">
        <v>23</v>
      </c>
      <c r="K5" s="52"/>
      <c r="L5" s="8">
        <f t="shared" ref="L5:L13" si="3">IFERROR(_xlfn.XLOOKUP(K5,$D$31:$D$39,$B$31:$B$39,,1),0)</f>
        <v>0</v>
      </c>
      <c r="M5" s="51" t="s">
        <v>23</v>
      </c>
      <c r="N5" s="52"/>
      <c r="O5" s="8">
        <f t="shared" ref="O5:O13" si="4">IFERROR(_xlfn.XLOOKUP(N5,$D$31:$D$39,$B$31:$B$39,,1),0)</f>
        <v>0</v>
      </c>
      <c r="P5" s="51" t="s">
        <v>23</v>
      </c>
      <c r="Q5" s="52"/>
      <c r="R5" s="8">
        <f t="shared" ref="R5:R13" si="5">IFERROR(_xlfn.XLOOKUP(Q5,$D$31:$D$39,$B$31:$B$39,,1),0)</f>
        <v>0</v>
      </c>
      <c r="S5" s="51" t="s">
        <v>23</v>
      </c>
      <c r="T5" s="52"/>
      <c r="U5" s="8">
        <f t="shared" ref="U5:U13" si="6">IFERROR(_xlfn.XLOOKUP(T5,$D$31:$D$39,$B$31:$B$39,,1),0)</f>
        <v>0</v>
      </c>
      <c r="V5" s="51" t="s">
        <v>23</v>
      </c>
      <c r="W5" s="52"/>
      <c r="X5" s="8">
        <f t="shared" ref="X5:X13" si="7">IFERROR(_xlfn.XLOOKUP(W5,$D$31:$D$39,$B$31:$B$39,,1),0)</f>
        <v>0</v>
      </c>
      <c r="Y5" s="51" t="s">
        <v>23</v>
      </c>
      <c r="Z5" s="52"/>
      <c r="AA5" s="8">
        <f t="shared" ref="AA5:AA13" si="8">IFERROR(_xlfn.XLOOKUP(Z5,$D$31:$D$39,$B$31:$B$39,,1),0)</f>
        <v>0</v>
      </c>
      <c r="AB5" s="51" t="s">
        <v>23</v>
      </c>
      <c r="AC5" s="52"/>
      <c r="AD5" s="15">
        <f t="shared" ref="AD5:AD13" si="9">IFERROR(_xlfn.XLOOKUP(AC5,$D$31:$D$39,$B$31:$B$39,,1),0)</f>
        <v>0</v>
      </c>
    </row>
    <row r="6" spans="1:30" x14ac:dyDescent="0.25">
      <c r="A6" s="51" t="s">
        <v>24</v>
      </c>
      <c r="B6" s="52"/>
      <c r="C6" s="8">
        <f t="shared" si="0"/>
        <v>0</v>
      </c>
      <c r="D6" s="51" t="s">
        <v>24</v>
      </c>
      <c r="E6" s="52"/>
      <c r="F6" s="8">
        <f t="shared" si="1"/>
        <v>0</v>
      </c>
      <c r="G6" s="51" t="s">
        <v>24</v>
      </c>
      <c r="H6" s="52"/>
      <c r="I6" s="8">
        <f t="shared" si="2"/>
        <v>0</v>
      </c>
      <c r="J6" s="51" t="s">
        <v>24</v>
      </c>
      <c r="K6" s="52"/>
      <c r="L6" s="8">
        <f t="shared" si="3"/>
        <v>0</v>
      </c>
      <c r="M6" s="51" t="s">
        <v>24</v>
      </c>
      <c r="N6" s="52"/>
      <c r="O6" s="8">
        <f t="shared" si="4"/>
        <v>0</v>
      </c>
      <c r="P6" s="51" t="s">
        <v>24</v>
      </c>
      <c r="Q6" s="52"/>
      <c r="R6" s="8">
        <f t="shared" si="5"/>
        <v>0</v>
      </c>
      <c r="S6" s="51" t="s">
        <v>24</v>
      </c>
      <c r="T6" s="52"/>
      <c r="U6" s="8">
        <f t="shared" si="6"/>
        <v>0</v>
      </c>
      <c r="V6" s="51" t="s">
        <v>24</v>
      </c>
      <c r="W6" s="52"/>
      <c r="X6" s="8">
        <f t="shared" si="7"/>
        <v>0</v>
      </c>
      <c r="Y6" s="51" t="s">
        <v>24</v>
      </c>
      <c r="Z6" s="52"/>
      <c r="AA6" s="8">
        <f t="shared" si="8"/>
        <v>0</v>
      </c>
      <c r="AB6" s="51" t="s">
        <v>24</v>
      </c>
      <c r="AC6" s="52"/>
      <c r="AD6" s="15">
        <f t="shared" si="9"/>
        <v>0</v>
      </c>
    </row>
    <row r="7" spans="1:30" x14ac:dyDescent="0.25">
      <c r="A7" s="51" t="s">
        <v>25</v>
      </c>
      <c r="B7" s="52"/>
      <c r="C7" s="8">
        <f t="shared" si="0"/>
        <v>0</v>
      </c>
      <c r="D7" s="51" t="s">
        <v>25</v>
      </c>
      <c r="E7" s="52"/>
      <c r="F7" s="8">
        <f t="shared" si="1"/>
        <v>0</v>
      </c>
      <c r="G7" s="51" t="s">
        <v>25</v>
      </c>
      <c r="H7" s="52"/>
      <c r="I7" s="8">
        <f t="shared" si="2"/>
        <v>0</v>
      </c>
      <c r="J7" s="51" t="s">
        <v>25</v>
      </c>
      <c r="K7" s="52"/>
      <c r="L7" s="8">
        <f t="shared" si="3"/>
        <v>0</v>
      </c>
      <c r="M7" s="51" t="s">
        <v>25</v>
      </c>
      <c r="N7" s="52"/>
      <c r="O7" s="8">
        <f t="shared" si="4"/>
        <v>0</v>
      </c>
      <c r="P7" s="51" t="s">
        <v>25</v>
      </c>
      <c r="Q7" s="52"/>
      <c r="R7" s="8">
        <f t="shared" si="5"/>
        <v>0</v>
      </c>
      <c r="S7" s="51" t="s">
        <v>25</v>
      </c>
      <c r="T7" s="52"/>
      <c r="U7" s="8">
        <f t="shared" si="6"/>
        <v>0</v>
      </c>
      <c r="V7" s="51" t="s">
        <v>25</v>
      </c>
      <c r="W7" s="52"/>
      <c r="X7" s="8">
        <f t="shared" si="7"/>
        <v>0</v>
      </c>
      <c r="Y7" s="51" t="s">
        <v>25</v>
      </c>
      <c r="Z7" s="52"/>
      <c r="AA7" s="8">
        <f t="shared" si="8"/>
        <v>0</v>
      </c>
      <c r="AB7" s="51" t="s">
        <v>25</v>
      </c>
      <c r="AC7" s="52"/>
      <c r="AD7" s="15">
        <f t="shared" si="9"/>
        <v>0</v>
      </c>
    </row>
    <row r="8" spans="1:30" x14ac:dyDescent="0.25">
      <c r="A8" s="51" t="s">
        <v>26</v>
      </c>
      <c r="B8" s="52"/>
      <c r="C8" s="8">
        <f t="shared" si="0"/>
        <v>0</v>
      </c>
      <c r="D8" s="51" t="s">
        <v>26</v>
      </c>
      <c r="E8" s="52"/>
      <c r="F8" s="8">
        <f t="shared" si="1"/>
        <v>0</v>
      </c>
      <c r="G8" s="51" t="s">
        <v>26</v>
      </c>
      <c r="H8" s="52"/>
      <c r="I8" s="8">
        <f t="shared" si="2"/>
        <v>0</v>
      </c>
      <c r="J8" s="51" t="s">
        <v>26</v>
      </c>
      <c r="K8" s="52"/>
      <c r="L8" s="8">
        <f t="shared" si="3"/>
        <v>0</v>
      </c>
      <c r="M8" s="51" t="s">
        <v>26</v>
      </c>
      <c r="N8" s="52"/>
      <c r="O8" s="8">
        <f t="shared" si="4"/>
        <v>0</v>
      </c>
      <c r="P8" s="51" t="s">
        <v>26</v>
      </c>
      <c r="Q8" s="52"/>
      <c r="R8" s="8">
        <f t="shared" si="5"/>
        <v>0</v>
      </c>
      <c r="S8" s="51" t="s">
        <v>26</v>
      </c>
      <c r="T8" s="52"/>
      <c r="U8" s="8">
        <f t="shared" si="6"/>
        <v>0</v>
      </c>
      <c r="V8" s="51" t="s">
        <v>26</v>
      </c>
      <c r="W8" s="52"/>
      <c r="X8" s="8">
        <f t="shared" si="7"/>
        <v>0</v>
      </c>
      <c r="Y8" s="51" t="s">
        <v>26</v>
      </c>
      <c r="Z8" s="52"/>
      <c r="AA8" s="8">
        <f t="shared" si="8"/>
        <v>0</v>
      </c>
      <c r="AB8" s="51" t="s">
        <v>26</v>
      </c>
      <c r="AC8" s="52"/>
      <c r="AD8" s="15">
        <f t="shared" si="9"/>
        <v>0</v>
      </c>
    </row>
    <row r="9" spans="1:30" x14ac:dyDescent="0.25">
      <c r="A9" s="51" t="s">
        <v>27</v>
      </c>
      <c r="B9" s="52"/>
      <c r="C9" s="8">
        <f t="shared" si="0"/>
        <v>0</v>
      </c>
      <c r="D9" s="51" t="s">
        <v>27</v>
      </c>
      <c r="E9" s="52"/>
      <c r="F9" s="8">
        <f t="shared" si="1"/>
        <v>0</v>
      </c>
      <c r="G9" s="51" t="s">
        <v>27</v>
      </c>
      <c r="H9" s="52"/>
      <c r="I9" s="8">
        <f t="shared" si="2"/>
        <v>0</v>
      </c>
      <c r="J9" s="51" t="s">
        <v>27</v>
      </c>
      <c r="K9" s="52"/>
      <c r="L9" s="8">
        <f t="shared" si="3"/>
        <v>0</v>
      </c>
      <c r="M9" s="51" t="s">
        <v>27</v>
      </c>
      <c r="N9" s="52"/>
      <c r="O9" s="8">
        <f t="shared" si="4"/>
        <v>0</v>
      </c>
      <c r="P9" s="51" t="s">
        <v>27</v>
      </c>
      <c r="Q9" s="52"/>
      <c r="R9" s="8">
        <f t="shared" si="5"/>
        <v>0</v>
      </c>
      <c r="S9" s="51" t="s">
        <v>27</v>
      </c>
      <c r="T9" s="52"/>
      <c r="U9" s="8">
        <f t="shared" si="6"/>
        <v>0</v>
      </c>
      <c r="V9" s="51" t="s">
        <v>27</v>
      </c>
      <c r="W9" s="52"/>
      <c r="X9" s="8">
        <f t="shared" si="7"/>
        <v>0</v>
      </c>
      <c r="Y9" s="51" t="s">
        <v>27</v>
      </c>
      <c r="Z9" s="52"/>
      <c r="AA9" s="8">
        <f t="shared" si="8"/>
        <v>0</v>
      </c>
      <c r="AB9" s="51" t="s">
        <v>27</v>
      </c>
      <c r="AC9" s="52"/>
      <c r="AD9" s="15">
        <f t="shared" si="9"/>
        <v>0</v>
      </c>
    </row>
    <row r="10" spans="1:30" x14ac:dyDescent="0.25">
      <c r="A10" s="51" t="s">
        <v>28</v>
      </c>
      <c r="B10" s="52"/>
      <c r="C10" s="8">
        <f t="shared" si="0"/>
        <v>0</v>
      </c>
      <c r="D10" s="51" t="s">
        <v>28</v>
      </c>
      <c r="E10" s="52"/>
      <c r="F10" s="8">
        <f t="shared" si="1"/>
        <v>0</v>
      </c>
      <c r="G10" s="51" t="s">
        <v>28</v>
      </c>
      <c r="H10" s="52"/>
      <c r="I10" s="8">
        <f t="shared" si="2"/>
        <v>0</v>
      </c>
      <c r="J10" s="51" t="s">
        <v>28</v>
      </c>
      <c r="K10" s="52"/>
      <c r="L10" s="8">
        <f t="shared" si="3"/>
        <v>0</v>
      </c>
      <c r="M10" s="51" t="s">
        <v>28</v>
      </c>
      <c r="N10" s="52"/>
      <c r="O10" s="8">
        <f t="shared" si="4"/>
        <v>0</v>
      </c>
      <c r="P10" s="51" t="s">
        <v>28</v>
      </c>
      <c r="Q10" s="52"/>
      <c r="R10" s="8">
        <f t="shared" si="5"/>
        <v>0</v>
      </c>
      <c r="S10" s="51" t="s">
        <v>28</v>
      </c>
      <c r="T10" s="52"/>
      <c r="U10" s="8">
        <f t="shared" si="6"/>
        <v>0</v>
      </c>
      <c r="V10" s="51" t="s">
        <v>28</v>
      </c>
      <c r="W10" s="52"/>
      <c r="X10" s="8">
        <f t="shared" si="7"/>
        <v>0</v>
      </c>
      <c r="Y10" s="51" t="s">
        <v>28</v>
      </c>
      <c r="Z10" s="52"/>
      <c r="AA10" s="8">
        <f t="shared" si="8"/>
        <v>0</v>
      </c>
      <c r="AB10" s="51" t="s">
        <v>28</v>
      </c>
      <c r="AC10" s="52"/>
      <c r="AD10" s="15">
        <f t="shared" si="9"/>
        <v>0</v>
      </c>
    </row>
    <row r="11" spans="1:30" x14ac:dyDescent="0.25">
      <c r="A11" s="51" t="s">
        <v>29</v>
      </c>
      <c r="B11" s="52"/>
      <c r="C11" s="8">
        <f t="shared" si="0"/>
        <v>0</v>
      </c>
      <c r="D11" s="51" t="s">
        <v>29</v>
      </c>
      <c r="E11" s="52"/>
      <c r="F11" s="8">
        <f t="shared" si="1"/>
        <v>0</v>
      </c>
      <c r="G11" s="51" t="s">
        <v>29</v>
      </c>
      <c r="H11" s="52"/>
      <c r="I11" s="8">
        <f t="shared" si="2"/>
        <v>0</v>
      </c>
      <c r="J11" s="51" t="s">
        <v>29</v>
      </c>
      <c r="K11" s="52"/>
      <c r="L11" s="8">
        <f t="shared" si="3"/>
        <v>0</v>
      </c>
      <c r="M11" s="51" t="s">
        <v>29</v>
      </c>
      <c r="N11" s="52"/>
      <c r="O11" s="8">
        <f t="shared" si="4"/>
        <v>0</v>
      </c>
      <c r="P11" s="51" t="s">
        <v>29</v>
      </c>
      <c r="Q11" s="52"/>
      <c r="R11" s="8">
        <f t="shared" si="5"/>
        <v>0</v>
      </c>
      <c r="S11" s="51" t="s">
        <v>29</v>
      </c>
      <c r="T11" s="52"/>
      <c r="U11" s="8">
        <f t="shared" si="6"/>
        <v>0</v>
      </c>
      <c r="V11" s="51" t="s">
        <v>29</v>
      </c>
      <c r="W11" s="52"/>
      <c r="X11" s="8">
        <f t="shared" si="7"/>
        <v>0</v>
      </c>
      <c r="Y11" s="51" t="s">
        <v>29</v>
      </c>
      <c r="Z11" s="52"/>
      <c r="AA11" s="8">
        <f t="shared" si="8"/>
        <v>0</v>
      </c>
      <c r="AB11" s="51" t="s">
        <v>29</v>
      </c>
      <c r="AC11" s="52"/>
      <c r="AD11" s="15">
        <f t="shared" si="9"/>
        <v>0</v>
      </c>
    </row>
    <row r="12" spans="1:30" x14ac:dyDescent="0.25">
      <c r="A12" s="51" t="s">
        <v>30</v>
      </c>
      <c r="B12" s="52"/>
      <c r="C12" s="8">
        <f t="shared" si="0"/>
        <v>0</v>
      </c>
      <c r="D12" s="51" t="s">
        <v>30</v>
      </c>
      <c r="E12" s="52"/>
      <c r="F12" s="8">
        <f t="shared" si="1"/>
        <v>0</v>
      </c>
      <c r="G12" s="51" t="s">
        <v>30</v>
      </c>
      <c r="H12" s="52"/>
      <c r="I12" s="8">
        <f t="shared" si="2"/>
        <v>0</v>
      </c>
      <c r="J12" s="51" t="s">
        <v>30</v>
      </c>
      <c r="K12" s="52"/>
      <c r="L12" s="8">
        <f t="shared" si="3"/>
        <v>0</v>
      </c>
      <c r="M12" s="51" t="s">
        <v>30</v>
      </c>
      <c r="N12" s="52"/>
      <c r="O12" s="8">
        <f t="shared" si="4"/>
        <v>0</v>
      </c>
      <c r="P12" s="51" t="s">
        <v>30</v>
      </c>
      <c r="Q12" s="52"/>
      <c r="R12" s="8">
        <f t="shared" si="5"/>
        <v>0</v>
      </c>
      <c r="S12" s="51" t="s">
        <v>30</v>
      </c>
      <c r="T12" s="52"/>
      <c r="U12" s="8">
        <f t="shared" si="6"/>
        <v>0</v>
      </c>
      <c r="V12" s="51" t="s">
        <v>30</v>
      </c>
      <c r="W12" s="52"/>
      <c r="X12" s="8">
        <f t="shared" si="7"/>
        <v>0</v>
      </c>
      <c r="Y12" s="51" t="s">
        <v>30</v>
      </c>
      <c r="Z12" s="52"/>
      <c r="AA12" s="8">
        <f t="shared" si="8"/>
        <v>0</v>
      </c>
      <c r="AB12" s="51" t="s">
        <v>30</v>
      </c>
      <c r="AC12" s="52"/>
      <c r="AD12" s="15">
        <f t="shared" si="9"/>
        <v>0</v>
      </c>
    </row>
    <row r="13" spans="1:30" ht="15.75" thickBot="1" x14ac:dyDescent="0.3">
      <c r="A13" s="53" t="s">
        <v>31</v>
      </c>
      <c r="B13" s="54"/>
      <c r="C13" s="9">
        <f t="shared" si="0"/>
        <v>0</v>
      </c>
      <c r="D13" s="53" t="s">
        <v>31</v>
      </c>
      <c r="E13" s="54"/>
      <c r="F13" s="9">
        <f t="shared" si="1"/>
        <v>0</v>
      </c>
      <c r="G13" s="53" t="s">
        <v>31</v>
      </c>
      <c r="H13" s="54"/>
      <c r="I13" s="9">
        <f t="shared" si="2"/>
        <v>0</v>
      </c>
      <c r="J13" s="53" t="s">
        <v>31</v>
      </c>
      <c r="K13" s="54"/>
      <c r="L13" s="9">
        <f t="shared" si="3"/>
        <v>0</v>
      </c>
      <c r="M13" s="53" t="s">
        <v>31</v>
      </c>
      <c r="N13" s="54"/>
      <c r="O13" s="9">
        <f t="shared" si="4"/>
        <v>0</v>
      </c>
      <c r="P13" s="53" t="s">
        <v>31</v>
      </c>
      <c r="Q13" s="54"/>
      <c r="R13" s="9">
        <f t="shared" si="5"/>
        <v>0</v>
      </c>
      <c r="S13" s="53" t="s">
        <v>31</v>
      </c>
      <c r="T13" s="54"/>
      <c r="U13" s="9">
        <f t="shared" si="6"/>
        <v>0</v>
      </c>
      <c r="V13" s="53" t="s">
        <v>31</v>
      </c>
      <c r="W13" s="54"/>
      <c r="X13" s="9">
        <f t="shared" si="7"/>
        <v>0</v>
      </c>
      <c r="Y13" s="53" t="s">
        <v>31</v>
      </c>
      <c r="Z13" s="54"/>
      <c r="AA13" s="9">
        <f t="shared" si="8"/>
        <v>0</v>
      </c>
      <c r="AB13" s="53" t="s">
        <v>31</v>
      </c>
      <c r="AC13" s="54"/>
      <c r="AD13" s="17">
        <f t="shared" si="9"/>
        <v>0</v>
      </c>
    </row>
    <row r="14" spans="1:30" ht="35.25" customHeight="1" thickTop="1" thickBot="1" x14ac:dyDescent="0.3">
      <c r="A14" s="55" t="s">
        <v>32</v>
      </c>
      <c r="B14" s="68">
        <f>COUNT(B4:B13)</f>
        <v>0</v>
      </c>
      <c r="C14" s="56"/>
      <c r="D14" s="55" t="s">
        <v>32</v>
      </c>
      <c r="E14" s="68">
        <f>COUNT(E4:E13)</f>
        <v>0</v>
      </c>
      <c r="F14" s="56"/>
      <c r="G14" s="55" t="s">
        <v>32</v>
      </c>
      <c r="H14" s="68">
        <f>COUNT(H4:H13)</f>
        <v>0</v>
      </c>
      <c r="I14" s="56"/>
      <c r="J14" s="55" t="s">
        <v>32</v>
      </c>
      <c r="K14" s="68">
        <f>COUNT(K4:K13)</f>
        <v>0</v>
      </c>
      <c r="L14" s="56"/>
      <c r="M14" s="55" t="s">
        <v>32</v>
      </c>
      <c r="N14" s="68">
        <f>COUNT(N4:N13)</f>
        <v>0</v>
      </c>
      <c r="O14" s="56"/>
      <c r="P14" s="55" t="s">
        <v>32</v>
      </c>
      <c r="Q14" s="68">
        <f>COUNT(Q4:Q13)</f>
        <v>0</v>
      </c>
      <c r="R14" s="56"/>
      <c r="S14" s="55" t="s">
        <v>32</v>
      </c>
      <c r="T14" s="68">
        <f>COUNT(T4:T13)</f>
        <v>0</v>
      </c>
      <c r="U14" s="56"/>
      <c r="V14" s="55" t="s">
        <v>32</v>
      </c>
      <c r="W14" s="68">
        <f>COUNT(W4:W13)</f>
        <v>0</v>
      </c>
      <c r="X14" s="56"/>
      <c r="Y14" s="55" t="s">
        <v>32</v>
      </c>
      <c r="Z14" s="68">
        <f>COUNT(Z4:Z13)</f>
        <v>0</v>
      </c>
      <c r="AA14" s="56"/>
      <c r="AB14" s="55" t="s">
        <v>32</v>
      </c>
      <c r="AC14" s="68">
        <f>COUNT(AC4:AC13)</f>
        <v>0</v>
      </c>
      <c r="AD14" s="57"/>
    </row>
    <row r="15" spans="1:30" ht="15.75" thickTop="1" x14ac:dyDescent="0.25">
      <c r="A15" s="128" t="s">
        <v>33</v>
      </c>
      <c r="B15" s="129"/>
      <c r="C15" s="43">
        <f>SUM(C4:C13)</f>
        <v>0</v>
      </c>
      <c r="D15" s="128" t="s">
        <v>33</v>
      </c>
      <c r="E15" s="129"/>
      <c r="F15" s="69">
        <f>SUM(F4:F13)</f>
        <v>0</v>
      </c>
      <c r="G15" s="128" t="s">
        <v>33</v>
      </c>
      <c r="H15" s="129"/>
      <c r="I15" s="69">
        <f>SUM(I4:I13)</f>
        <v>0</v>
      </c>
      <c r="J15" s="128" t="s">
        <v>33</v>
      </c>
      <c r="K15" s="129"/>
      <c r="L15" s="69">
        <f>SUM(L4:L13)</f>
        <v>0</v>
      </c>
      <c r="M15" s="128" t="s">
        <v>33</v>
      </c>
      <c r="N15" s="129"/>
      <c r="O15" s="69">
        <f>SUM(O4:O13)</f>
        <v>0</v>
      </c>
      <c r="P15" s="128" t="s">
        <v>33</v>
      </c>
      <c r="Q15" s="129"/>
      <c r="R15" s="69">
        <f>SUM(R4:R13)</f>
        <v>0</v>
      </c>
      <c r="S15" s="128" t="s">
        <v>33</v>
      </c>
      <c r="T15" s="129"/>
      <c r="U15" s="69">
        <f>SUM(U4:U13)</f>
        <v>0</v>
      </c>
      <c r="V15" s="128" t="s">
        <v>33</v>
      </c>
      <c r="W15" s="129"/>
      <c r="X15" s="69">
        <f>SUM(X4:X13)</f>
        <v>0</v>
      </c>
      <c r="Y15" s="140" t="s">
        <v>33</v>
      </c>
      <c r="Z15" s="141"/>
      <c r="AA15" s="69">
        <f>SUM(AA4:AA13)</f>
        <v>0</v>
      </c>
      <c r="AB15" s="58"/>
      <c r="AC15" s="54"/>
      <c r="AD15" s="70">
        <f>SUM(AD4:AD13)</f>
        <v>0</v>
      </c>
    </row>
    <row r="16" spans="1:30" s="59" customFormat="1" ht="16.5" customHeight="1" thickBot="1" x14ac:dyDescent="0.3">
      <c r="A16" s="130" t="s">
        <v>34</v>
      </c>
      <c r="B16" s="131"/>
      <c r="C16" s="18">
        <f>IFERROR(C15/B14,0)</f>
        <v>0</v>
      </c>
      <c r="D16" s="130" t="s">
        <v>34</v>
      </c>
      <c r="E16" s="131"/>
      <c r="F16" s="18">
        <f>IFERROR(F15/E14,0)</f>
        <v>0</v>
      </c>
      <c r="G16" s="130" t="s">
        <v>34</v>
      </c>
      <c r="H16" s="131"/>
      <c r="I16" s="18">
        <f>IFERROR(I15/H14,0)</f>
        <v>0</v>
      </c>
      <c r="J16" s="130" t="s">
        <v>34</v>
      </c>
      <c r="K16" s="131"/>
      <c r="L16" s="18">
        <f>IFERROR(L15/K14,0)</f>
        <v>0</v>
      </c>
      <c r="M16" s="130" t="s">
        <v>34</v>
      </c>
      <c r="N16" s="131"/>
      <c r="O16" s="18">
        <f>IFERROR(O15/N14,0)</f>
        <v>0</v>
      </c>
      <c r="P16" s="130" t="s">
        <v>34</v>
      </c>
      <c r="Q16" s="131"/>
      <c r="R16" s="18">
        <f>IFERROR(R15/Q14,0)</f>
        <v>0</v>
      </c>
      <c r="S16" s="130" t="s">
        <v>34</v>
      </c>
      <c r="T16" s="131"/>
      <c r="U16" s="18">
        <f>IFERROR(U15/T14,0)</f>
        <v>0</v>
      </c>
      <c r="V16" s="130" t="s">
        <v>34</v>
      </c>
      <c r="W16" s="131"/>
      <c r="X16" s="18">
        <f>IFERROR(X15/W14,0)</f>
        <v>0</v>
      </c>
      <c r="Y16" s="142" t="s">
        <v>34</v>
      </c>
      <c r="Z16" s="143"/>
      <c r="AA16" s="18">
        <f>IFERROR(AA15/Z14,0)</f>
        <v>0</v>
      </c>
      <c r="AB16" s="142" t="s">
        <v>34</v>
      </c>
      <c r="AC16" s="143"/>
      <c r="AD16" s="19">
        <f>IFERROR(AD15/AC14,0)</f>
        <v>0</v>
      </c>
    </row>
    <row r="17" spans="1:30" s="59" customFormat="1" ht="16.5" thickTop="1" thickBot="1" x14ac:dyDescent="0.3">
      <c r="A17" s="60" t="s">
        <v>35</v>
      </c>
      <c r="B17" s="61"/>
      <c r="C17" s="161">
        <f>ROUNDDOWN(C16,0)</f>
        <v>0</v>
      </c>
      <c r="D17" s="60" t="s">
        <v>35</v>
      </c>
      <c r="E17" s="61"/>
      <c r="F17" s="161">
        <f>ROUNDDOWN(F16,0)</f>
        <v>0</v>
      </c>
      <c r="G17" s="60" t="s">
        <v>35</v>
      </c>
      <c r="H17" s="61"/>
      <c r="I17" s="161">
        <f>ROUNDDOWN(I16,0)</f>
        <v>0</v>
      </c>
      <c r="J17" s="60" t="s">
        <v>35</v>
      </c>
      <c r="K17" s="61"/>
      <c r="L17" s="161">
        <f>ROUNDDOWN(L16,0)</f>
        <v>0</v>
      </c>
      <c r="M17" s="60" t="s">
        <v>35</v>
      </c>
      <c r="N17" s="61"/>
      <c r="O17" s="161">
        <f>ROUNDDOWN(O16,0)</f>
        <v>0</v>
      </c>
      <c r="P17" s="60" t="s">
        <v>35</v>
      </c>
      <c r="Q17" s="61"/>
      <c r="R17" s="161">
        <f>ROUNDDOWN(R16,0)</f>
        <v>0</v>
      </c>
      <c r="S17" s="60" t="s">
        <v>35</v>
      </c>
      <c r="T17" s="61"/>
      <c r="U17" s="161">
        <f>ROUNDDOWN(U16,0)</f>
        <v>0</v>
      </c>
      <c r="V17" s="60" t="s">
        <v>35</v>
      </c>
      <c r="W17" s="61"/>
      <c r="X17" s="161">
        <f>ROUNDDOWN(X16,0)</f>
        <v>0</v>
      </c>
      <c r="Y17" s="60" t="s">
        <v>35</v>
      </c>
      <c r="Z17" s="62"/>
      <c r="AA17" s="161">
        <f>ROUNDDOWN(AA16,0)</f>
        <v>0</v>
      </c>
      <c r="AB17" s="60" t="s">
        <v>35</v>
      </c>
      <c r="AC17" s="62"/>
      <c r="AD17" s="162">
        <f>ROUNDDOWN(AD16,0)</f>
        <v>0</v>
      </c>
    </row>
    <row r="18" spans="1:30" ht="15.75" thickTop="1" x14ac:dyDescent="0.25">
      <c r="L18" s="1"/>
      <c r="P18" s="45"/>
      <c r="Q18" s="45"/>
    </row>
    <row r="19" spans="1:30" x14ac:dyDescent="0.25">
      <c r="A19" s="1"/>
      <c r="B19" s="136" t="s">
        <v>36</v>
      </c>
      <c r="C19" s="137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30" x14ac:dyDescent="0.25">
      <c r="A20" s="72" t="s">
        <v>14</v>
      </c>
      <c r="B20" s="3" t="s">
        <v>37</v>
      </c>
      <c r="C20" s="3" t="s">
        <v>38</v>
      </c>
      <c r="D20" s="1"/>
      <c r="E20" s="73" t="s">
        <v>39</v>
      </c>
      <c r="F20" s="1"/>
      <c r="G20" s="1"/>
      <c r="H20" s="1"/>
      <c r="I20" s="1"/>
      <c r="J20" s="1"/>
      <c r="K20" s="1"/>
      <c r="L20" s="1"/>
      <c r="M20" s="1"/>
    </row>
    <row r="21" spans="1:30" x14ac:dyDescent="0.25">
      <c r="A21" s="72">
        <v>5</v>
      </c>
      <c r="B21" s="2">
        <v>1000</v>
      </c>
      <c r="C21" s="72">
        <f>365*24+(365/2*24)</f>
        <v>13140</v>
      </c>
      <c r="D21" s="1"/>
      <c r="E21" s="74" t="s">
        <v>40</v>
      </c>
      <c r="F21" s="73" t="s">
        <v>41</v>
      </c>
      <c r="G21" s="1"/>
      <c r="H21" s="1"/>
      <c r="I21" s="1"/>
      <c r="J21" s="1"/>
      <c r="K21" s="1"/>
      <c r="L21" s="1"/>
      <c r="M21" s="1"/>
    </row>
    <row r="22" spans="1:30" x14ac:dyDescent="0.25">
      <c r="A22" s="72">
        <v>4</v>
      </c>
      <c r="B22" s="72">
        <v>700</v>
      </c>
      <c r="C22" s="3">
        <v>999.99</v>
      </c>
      <c r="D22" s="1"/>
      <c r="E22" s="74" t="s">
        <v>42</v>
      </c>
      <c r="F22" s="73" t="s">
        <v>43</v>
      </c>
      <c r="G22" s="1"/>
      <c r="H22" s="1"/>
      <c r="I22" s="1"/>
      <c r="J22" s="1"/>
      <c r="K22" s="1"/>
      <c r="L22" s="1"/>
      <c r="M22" s="1"/>
    </row>
    <row r="23" spans="1:30" x14ac:dyDescent="0.25">
      <c r="A23" s="72">
        <v>3</v>
      </c>
      <c r="B23" s="72">
        <v>400</v>
      </c>
      <c r="C23" s="3">
        <v>699.99</v>
      </c>
      <c r="D23" s="1"/>
      <c r="E23" s="74" t="s">
        <v>44</v>
      </c>
      <c r="F23" s="73" t="s">
        <v>45</v>
      </c>
      <c r="G23" s="1"/>
      <c r="H23" s="1"/>
      <c r="I23" s="1"/>
      <c r="J23" s="1"/>
      <c r="K23" s="1"/>
      <c r="L23" s="1"/>
      <c r="M23" s="1"/>
    </row>
    <row r="24" spans="1:30" x14ac:dyDescent="0.25">
      <c r="A24" s="72">
        <v>2</v>
      </c>
      <c r="B24" s="72">
        <v>40</v>
      </c>
      <c r="C24" s="3">
        <v>399.99</v>
      </c>
      <c r="D24" s="1"/>
      <c r="E24" s="74" t="s">
        <v>46</v>
      </c>
      <c r="F24" s="73" t="s">
        <v>47</v>
      </c>
      <c r="G24" s="1"/>
      <c r="H24" s="1"/>
      <c r="I24" s="1"/>
      <c r="J24" s="1"/>
      <c r="K24" s="1"/>
      <c r="L24" s="1"/>
      <c r="M24" s="1"/>
    </row>
    <row r="25" spans="1:30" x14ac:dyDescent="0.25">
      <c r="A25" s="72">
        <v>1</v>
      </c>
      <c r="B25" s="72">
        <v>0</v>
      </c>
      <c r="C25" s="3">
        <v>39.99</v>
      </c>
      <c r="D25" s="1"/>
      <c r="E25" s="74" t="s">
        <v>48</v>
      </c>
      <c r="F25" s="73" t="s">
        <v>49</v>
      </c>
      <c r="G25" s="1"/>
      <c r="H25" s="1"/>
      <c r="I25" s="1"/>
      <c r="J25" s="1"/>
      <c r="K25" s="1"/>
      <c r="L25" s="1"/>
      <c r="M25" s="1"/>
      <c r="R25" s="65"/>
      <c r="S25" s="45"/>
    </row>
    <row r="26" spans="1:30" x14ac:dyDescent="0.25">
      <c r="R26" s="65"/>
      <c r="S26" s="45"/>
    </row>
    <row r="27" spans="1:30" ht="45.75" customHeight="1" x14ac:dyDescent="0.4">
      <c r="K27" s="110"/>
      <c r="L27" s="139"/>
      <c r="M27" s="139"/>
      <c r="N27" s="139"/>
      <c r="O27" s="139"/>
      <c r="P27" s="139"/>
      <c r="Q27" s="139"/>
      <c r="R27" s="111"/>
      <c r="S27" s="111"/>
      <c r="T27" s="111"/>
      <c r="U27" s="111"/>
      <c r="V27" s="111"/>
      <c r="W27" s="111"/>
      <c r="X27" s="111"/>
      <c r="Y27" s="111"/>
      <c r="Z27" s="111"/>
      <c r="AA27" s="111"/>
      <c r="AB27" s="111"/>
    </row>
    <row r="28" spans="1:30" x14ac:dyDescent="0.25">
      <c r="N28" s="135"/>
      <c r="O28" s="127"/>
      <c r="T28" s="67"/>
    </row>
    <row r="29" spans="1:30" x14ac:dyDescent="0.25">
      <c r="B29" s="21"/>
      <c r="C29" s="25" t="s">
        <v>50</v>
      </c>
      <c r="D29" s="3"/>
      <c r="M29" s="64"/>
      <c r="T29" s="67"/>
    </row>
    <row r="30" spans="1:30" x14ac:dyDescent="0.25">
      <c r="B30" s="21"/>
      <c r="C30" s="25"/>
      <c r="D30" s="3"/>
      <c r="M30" s="64"/>
      <c r="N30" s="63"/>
      <c r="O30" s="64"/>
      <c r="T30" s="67"/>
    </row>
    <row r="31" spans="1:30" x14ac:dyDescent="0.25">
      <c r="B31" s="3">
        <v>5</v>
      </c>
      <c r="C31" s="3" t="s">
        <v>51</v>
      </c>
      <c r="D31" s="71">
        <v>13140</v>
      </c>
      <c r="M31" s="64"/>
      <c r="N31" s="64"/>
      <c r="T31" s="67"/>
    </row>
    <row r="32" spans="1:30" x14ac:dyDescent="0.25">
      <c r="B32" s="3">
        <v>5</v>
      </c>
      <c r="C32" s="3" t="s">
        <v>51</v>
      </c>
      <c r="D32" s="71">
        <v>13140</v>
      </c>
      <c r="M32" s="64"/>
      <c r="N32" s="64"/>
      <c r="T32" s="67"/>
    </row>
    <row r="33" spans="2:20" x14ac:dyDescent="0.25">
      <c r="B33" s="3">
        <v>4</v>
      </c>
      <c r="C33" s="3" t="s">
        <v>52</v>
      </c>
      <c r="D33" s="71">
        <v>999.99</v>
      </c>
      <c r="M33" s="64"/>
      <c r="N33" s="64"/>
      <c r="T33" s="67"/>
    </row>
    <row r="34" spans="2:20" x14ac:dyDescent="0.25">
      <c r="B34" s="3">
        <v>4</v>
      </c>
      <c r="C34" s="3" t="s">
        <v>52</v>
      </c>
      <c r="D34" s="71">
        <v>700</v>
      </c>
      <c r="M34" s="64"/>
      <c r="N34" s="64"/>
      <c r="T34" s="67"/>
    </row>
    <row r="35" spans="2:20" x14ac:dyDescent="0.25">
      <c r="B35" s="3">
        <v>3</v>
      </c>
      <c r="C35" s="3" t="s">
        <v>53</v>
      </c>
      <c r="D35" s="71">
        <v>699.99</v>
      </c>
      <c r="N35" s="63"/>
      <c r="T35" s="67"/>
    </row>
    <row r="36" spans="2:20" x14ac:dyDescent="0.25">
      <c r="B36" s="3">
        <v>3</v>
      </c>
      <c r="C36" s="3" t="s">
        <v>53</v>
      </c>
      <c r="D36" s="71">
        <v>400</v>
      </c>
      <c r="N36" s="63"/>
    </row>
    <row r="37" spans="2:20" x14ac:dyDescent="0.25">
      <c r="B37" s="3">
        <v>2</v>
      </c>
      <c r="C37" s="3" t="s">
        <v>54</v>
      </c>
      <c r="D37" s="71">
        <v>399.99</v>
      </c>
      <c r="N37" s="63"/>
    </row>
    <row r="38" spans="2:20" x14ac:dyDescent="0.25">
      <c r="B38" s="3">
        <v>2</v>
      </c>
      <c r="C38" s="3" t="s">
        <v>54</v>
      </c>
      <c r="D38" s="71">
        <v>40</v>
      </c>
    </row>
    <row r="39" spans="2:20" x14ac:dyDescent="0.25">
      <c r="B39" s="3">
        <v>1</v>
      </c>
      <c r="C39" s="3">
        <v>0</v>
      </c>
      <c r="D39" s="71">
        <v>39.99</v>
      </c>
    </row>
  </sheetData>
  <protectedRanges>
    <protectedRange algorithmName="SHA-512" hashValue="aob5hxCBG2q+8Zl8lWxjZ5SmKfQC21RCydk4tWSIXHMWz3nQBbEnIYTDrxPQkhU05OF0xznJiVYNbtA/eZ87KQ==" saltValue="VAwJCFT/rYIQO8my01dX7w==" spinCount="100000" sqref="A16:AD17" name="Område1"/>
  </protectedRanges>
  <mergeCells count="33">
    <mergeCell ref="AB2:AD2"/>
    <mergeCell ref="K27:AB27"/>
    <mergeCell ref="M2:O2"/>
    <mergeCell ref="P2:R2"/>
    <mergeCell ref="S2:U2"/>
    <mergeCell ref="V2:X2"/>
    <mergeCell ref="Y2:AA2"/>
    <mergeCell ref="V15:W15"/>
    <mergeCell ref="V16:W16"/>
    <mergeCell ref="Y15:Z15"/>
    <mergeCell ref="Y16:Z16"/>
    <mergeCell ref="AB16:AC16"/>
    <mergeCell ref="N28:O28"/>
    <mergeCell ref="P16:Q16"/>
    <mergeCell ref="S15:T15"/>
    <mergeCell ref="S16:T16"/>
    <mergeCell ref="B19:C19"/>
    <mergeCell ref="A1:U1"/>
    <mergeCell ref="A15:B15"/>
    <mergeCell ref="A16:B16"/>
    <mergeCell ref="D15:E15"/>
    <mergeCell ref="D16:E16"/>
    <mergeCell ref="G15:H15"/>
    <mergeCell ref="G16:H16"/>
    <mergeCell ref="J15:K15"/>
    <mergeCell ref="J16:K16"/>
    <mergeCell ref="P15:Q15"/>
    <mergeCell ref="M15:N15"/>
    <mergeCell ref="M16:N16"/>
    <mergeCell ref="A2:C2"/>
    <mergeCell ref="D2:F2"/>
    <mergeCell ref="G2:I2"/>
    <mergeCell ref="J2:L2"/>
  </mergeCells>
  <phoneticPr fontId="13" type="noConversion"/>
  <pageMargins left="0.7" right="0.7" top="0.75" bottom="0.75" header="0.3" footer="0.3"/>
  <pageSetup paperSize="9" orientation="portrait" r:id="rId1"/>
  <ignoredErrors>
    <ignoredError sqref="C15" unlockedFormula="1"/>
  </ignoredErrors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FF1839F4-6F2C-4419-BCA0-D192A0CA78AC}">
          <x14:formula1>
            <xm:f>#REF!</xm:f>
          </x14:formula1>
          <xm:sqref>V36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8B0BE1-52F6-4785-A8B9-32B789BE1713}">
  <dimension ref="A1:T39"/>
  <sheetViews>
    <sheetView zoomScale="86" zoomScaleNormal="86" workbookViewId="0">
      <selection activeCell="L2" sqref="L2"/>
    </sheetView>
  </sheetViews>
  <sheetFormatPr defaultRowHeight="15" x14ac:dyDescent="0.25"/>
  <cols>
    <col min="1" max="1" width="17.140625" style="20" customWidth="1"/>
    <col min="2" max="2" width="10.140625" customWidth="1"/>
    <col min="3" max="3" width="17.140625" style="1" customWidth="1"/>
    <col min="4" max="4" width="10.140625" bestFit="1" customWidth="1"/>
    <col min="5" max="5" width="17.140625" style="1" customWidth="1"/>
    <col min="6" max="6" width="10.42578125" customWidth="1"/>
    <col min="7" max="7" width="17.140625" style="1" customWidth="1"/>
    <col min="8" max="8" width="10.140625" customWidth="1"/>
    <col min="9" max="9" width="17.140625" style="1" customWidth="1"/>
    <col min="11" max="11" width="17.140625" style="1" customWidth="1"/>
    <col min="13" max="13" width="17.140625" style="1" customWidth="1"/>
    <col min="15" max="15" width="17.140625" style="1" customWidth="1"/>
    <col min="17" max="17" width="19.7109375" style="1" customWidth="1"/>
    <col min="19" max="19" width="17.140625" style="1" customWidth="1"/>
  </cols>
  <sheetData>
    <row r="1" spans="1:20" ht="27" thickBot="1" x14ac:dyDescent="0.45">
      <c r="A1" s="149" t="s">
        <v>55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  <c r="L1" s="150"/>
      <c r="M1" s="150"/>
      <c r="N1" s="150"/>
      <c r="O1" s="150"/>
      <c r="P1" s="1"/>
      <c r="R1" s="1"/>
      <c r="T1" s="1"/>
    </row>
    <row r="2" spans="1:20" ht="36.75" customHeight="1" thickBot="1" x14ac:dyDescent="0.4">
      <c r="A2" s="151" t="s">
        <v>56</v>
      </c>
      <c r="B2" s="152"/>
      <c r="C2" s="152"/>
      <c r="D2" s="153"/>
      <c r="E2" s="24"/>
      <c r="F2" s="32" t="s">
        <v>57</v>
      </c>
      <c r="H2" s="1"/>
      <c r="J2" s="1"/>
      <c r="L2" s="1"/>
      <c r="N2" s="1"/>
      <c r="P2" s="1"/>
      <c r="R2" s="1"/>
      <c r="T2" s="1"/>
    </row>
    <row r="3" spans="1:20" ht="27" thickBot="1" x14ac:dyDescent="0.45">
      <c r="A3" s="34"/>
      <c r="B3" s="1"/>
      <c r="D3" s="1"/>
      <c r="F3" s="1"/>
      <c r="H3" s="1"/>
      <c r="J3" s="1"/>
      <c r="L3" s="1"/>
      <c r="N3" s="1"/>
      <c r="P3" s="1"/>
      <c r="R3" s="1"/>
      <c r="T3" s="1"/>
    </row>
    <row r="4" spans="1:20" ht="27.75" thickTop="1" thickBot="1" x14ac:dyDescent="0.45">
      <c r="A4" s="144" t="s">
        <v>2</v>
      </c>
      <c r="B4" s="145"/>
      <c r="C4" s="144" t="s">
        <v>3</v>
      </c>
      <c r="D4" s="145"/>
      <c r="E4" s="144" t="s">
        <v>4</v>
      </c>
      <c r="F4" s="145"/>
      <c r="G4" s="144" t="s">
        <v>5</v>
      </c>
      <c r="H4" s="145"/>
      <c r="I4" s="144" t="s">
        <v>6</v>
      </c>
      <c r="J4" s="145"/>
      <c r="K4" s="144" t="s">
        <v>7</v>
      </c>
      <c r="L4" s="145"/>
      <c r="M4" s="144" t="s">
        <v>8</v>
      </c>
      <c r="N4" s="145"/>
      <c r="O4" s="144" t="s">
        <v>9</v>
      </c>
      <c r="P4" s="145"/>
      <c r="Q4" s="144" t="s">
        <v>10</v>
      </c>
      <c r="R4" s="145"/>
      <c r="S4" s="144" t="s">
        <v>11</v>
      </c>
      <c r="T4" s="145"/>
    </row>
    <row r="5" spans="1:20" s="7" customFormat="1" ht="34.5" thickTop="1" x14ac:dyDescent="0.3">
      <c r="A5" s="41">
        <f>Utvärdering_sammanställning!$C$4</f>
        <v>0</v>
      </c>
      <c r="B5" s="13" t="s">
        <v>21</v>
      </c>
      <c r="C5" s="41">
        <f>Utvärdering_sammanställning!$E$4</f>
        <v>0</v>
      </c>
      <c r="D5" s="13" t="s">
        <v>21</v>
      </c>
      <c r="E5" s="41">
        <f>Utvärdering_sammanställning!$G$4</f>
        <v>0</v>
      </c>
      <c r="F5" s="12" t="s">
        <v>21</v>
      </c>
      <c r="G5" s="41">
        <f>Utvärdering_sammanställning!$I$4</f>
        <v>0</v>
      </c>
      <c r="H5" s="13" t="s">
        <v>21</v>
      </c>
      <c r="I5" s="41">
        <f>Utvärdering_sammanställning!$K$4</f>
        <v>0</v>
      </c>
      <c r="J5" s="13" t="s">
        <v>21</v>
      </c>
      <c r="K5" s="41">
        <f>Utvärdering_sammanställning!$M$4</f>
        <v>0</v>
      </c>
      <c r="L5" s="13" t="s">
        <v>21</v>
      </c>
      <c r="M5" s="41">
        <f>Utvärdering_sammanställning!$O$4</f>
        <v>0</v>
      </c>
      <c r="N5" s="13" t="s">
        <v>21</v>
      </c>
      <c r="O5" s="41">
        <f>Utvärdering_sammanställning!$Q$4</f>
        <v>0</v>
      </c>
      <c r="P5" s="13" t="s">
        <v>21</v>
      </c>
      <c r="Q5" s="41">
        <f>Utvärdering_sammanställning!$S$4</f>
        <v>0</v>
      </c>
      <c r="R5" s="13" t="s">
        <v>21</v>
      </c>
      <c r="S5" s="41">
        <f>Utvärdering_sammanställning!$U$4</f>
        <v>0</v>
      </c>
      <c r="T5" s="14" t="s">
        <v>21</v>
      </c>
    </row>
    <row r="6" spans="1:20" x14ac:dyDescent="0.25">
      <c r="A6" s="10" t="s">
        <v>22</v>
      </c>
      <c r="B6" s="8"/>
      <c r="C6" s="10" t="s">
        <v>22</v>
      </c>
      <c r="D6" s="8"/>
      <c r="E6" s="10" t="s">
        <v>22</v>
      </c>
      <c r="F6" s="2"/>
      <c r="G6" s="10" t="s">
        <v>22</v>
      </c>
      <c r="H6" s="8"/>
      <c r="I6" s="10" t="s">
        <v>22</v>
      </c>
      <c r="J6" s="8"/>
      <c r="K6" s="10" t="s">
        <v>22</v>
      </c>
      <c r="L6" s="8"/>
      <c r="M6" s="10" t="s">
        <v>22</v>
      </c>
      <c r="N6" s="8"/>
      <c r="O6" s="10" t="s">
        <v>22</v>
      </c>
      <c r="P6" s="8"/>
      <c r="Q6" s="10" t="s">
        <v>22</v>
      </c>
      <c r="R6" s="8"/>
      <c r="S6" s="10" t="s">
        <v>22</v>
      </c>
      <c r="T6" s="15"/>
    </row>
    <row r="7" spans="1:20" x14ac:dyDescent="0.25">
      <c r="A7" s="10" t="s">
        <v>23</v>
      </c>
      <c r="B7" s="8"/>
      <c r="C7" s="10" t="s">
        <v>23</v>
      </c>
      <c r="D7" s="8"/>
      <c r="E7" s="10" t="s">
        <v>23</v>
      </c>
      <c r="F7" s="2"/>
      <c r="G7" s="10" t="s">
        <v>23</v>
      </c>
      <c r="H7" s="8"/>
      <c r="I7" s="10" t="s">
        <v>23</v>
      </c>
      <c r="J7" s="8"/>
      <c r="K7" s="10" t="s">
        <v>23</v>
      </c>
      <c r="L7" s="8"/>
      <c r="M7" s="10" t="s">
        <v>23</v>
      </c>
      <c r="N7" s="8"/>
      <c r="O7" s="10" t="s">
        <v>23</v>
      </c>
      <c r="P7" s="8"/>
      <c r="Q7" s="10" t="s">
        <v>23</v>
      </c>
      <c r="R7" s="8"/>
      <c r="S7" s="10" t="s">
        <v>23</v>
      </c>
      <c r="T7" s="15"/>
    </row>
    <row r="8" spans="1:20" x14ac:dyDescent="0.25">
      <c r="A8" s="10" t="s">
        <v>24</v>
      </c>
      <c r="B8" s="8"/>
      <c r="C8" s="10" t="s">
        <v>24</v>
      </c>
      <c r="D8" s="8"/>
      <c r="E8" s="10" t="s">
        <v>24</v>
      </c>
      <c r="F8" s="2"/>
      <c r="G8" s="10" t="s">
        <v>24</v>
      </c>
      <c r="H8" s="8"/>
      <c r="I8" s="10" t="s">
        <v>24</v>
      </c>
      <c r="J8" s="8"/>
      <c r="K8" s="10" t="s">
        <v>24</v>
      </c>
      <c r="L8" s="8"/>
      <c r="M8" s="10" t="s">
        <v>24</v>
      </c>
      <c r="N8" s="8"/>
      <c r="O8" s="10" t="s">
        <v>24</v>
      </c>
      <c r="P8" s="8"/>
      <c r="Q8" s="10" t="s">
        <v>24</v>
      </c>
      <c r="R8" s="8"/>
      <c r="S8" s="10" t="s">
        <v>24</v>
      </c>
      <c r="T8" s="15"/>
    </row>
    <row r="9" spans="1:20" x14ac:dyDescent="0.25">
      <c r="A9" s="10" t="s">
        <v>25</v>
      </c>
      <c r="B9" s="8"/>
      <c r="C9" s="10" t="s">
        <v>25</v>
      </c>
      <c r="D9" s="8"/>
      <c r="E9" s="10" t="s">
        <v>25</v>
      </c>
      <c r="F9" s="2"/>
      <c r="G9" s="10" t="s">
        <v>25</v>
      </c>
      <c r="H9" s="8"/>
      <c r="I9" s="10" t="s">
        <v>25</v>
      </c>
      <c r="J9" s="8"/>
      <c r="K9" s="10" t="s">
        <v>25</v>
      </c>
      <c r="L9" s="8"/>
      <c r="M9" s="10" t="s">
        <v>25</v>
      </c>
      <c r="N9" s="8"/>
      <c r="O9" s="10" t="s">
        <v>25</v>
      </c>
      <c r="P9" s="8"/>
      <c r="Q9" s="10" t="s">
        <v>25</v>
      </c>
      <c r="R9" s="8"/>
      <c r="S9" s="10" t="s">
        <v>25</v>
      </c>
      <c r="T9" s="15"/>
    </row>
    <row r="10" spans="1:20" x14ac:dyDescent="0.25">
      <c r="A10" s="10" t="s">
        <v>26</v>
      </c>
      <c r="B10" s="8"/>
      <c r="C10" s="10" t="s">
        <v>26</v>
      </c>
      <c r="D10" s="8"/>
      <c r="E10" s="10" t="s">
        <v>26</v>
      </c>
      <c r="F10" s="2"/>
      <c r="G10" s="10" t="s">
        <v>26</v>
      </c>
      <c r="H10" s="8"/>
      <c r="I10" s="10" t="s">
        <v>26</v>
      </c>
      <c r="J10" s="8"/>
      <c r="K10" s="10" t="s">
        <v>26</v>
      </c>
      <c r="L10" s="8"/>
      <c r="M10" s="10" t="s">
        <v>26</v>
      </c>
      <c r="N10" s="8"/>
      <c r="O10" s="10" t="s">
        <v>26</v>
      </c>
      <c r="P10" s="8"/>
      <c r="Q10" s="10" t="s">
        <v>26</v>
      </c>
      <c r="R10" s="8"/>
      <c r="S10" s="10" t="s">
        <v>26</v>
      </c>
      <c r="T10" s="15"/>
    </row>
    <row r="11" spans="1:20" x14ac:dyDescent="0.25">
      <c r="A11" s="10" t="s">
        <v>27</v>
      </c>
      <c r="B11" s="8"/>
      <c r="C11" s="10" t="s">
        <v>27</v>
      </c>
      <c r="D11" s="8"/>
      <c r="E11" s="10" t="s">
        <v>27</v>
      </c>
      <c r="F11" s="2"/>
      <c r="G11" s="10" t="s">
        <v>27</v>
      </c>
      <c r="H11" s="8"/>
      <c r="I11" s="10" t="s">
        <v>27</v>
      </c>
      <c r="J11" s="8"/>
      <c r="K11" s="10" t="s">
        <v>27</v>
      </c>
      <c r="L11" s="8"/>
      <c r="M11" s="10" t="s">
        <v>27</v>
      </c>
      <c r="N11" s="8"/>
      <c r="O11" s="10" t="s">
        <v>27</v>
      </c>
      <c r="P11" s="8"/>
      <c r="Q11" s="10" t="s">
        <v>27</v>
      </c>
      <c r="R11" s="8"/>
      <c r="S11" s="10" t="s">
        <v>27</v>
      </c>
      <c r="T11" s="15"/>
    </row>
    <row r="12" spans="1:20" x14ac:dyDescent="0.25">
      <c r="A12" s="10" t="s">
        <v>28</v>
      </c>
      <c r="B12" s="8"/>
      <c r="C12" s="10" t="s">
        <v>28</v>
      </c>
      <c r="D12" s="8"/>
      <c r="E12" s="10" t="s">
        <v>28</v>
      </c>
      <c r="F12" s="2"/>
      <c r="G12" s="10" t="s">
        <v>28</v>
      </c>
      <c r="H12" s="8"/>
      <c r="I12" s="10" t="s">
        <v>28</v>
      </c>
      <c r="J12" s="8"/>
      <c r="K12" s="10" t="s">
        <v>28</v>
      </c>
      <c r="L12" s="8"/>
      <c r="M12" s="10" t="s">
        <v>28</v>
      </c>
      <c r="N12" s="8"/>
      <c r="O12" s="10" t="s">
        <v>28</v>
      </c>
      <c r="P12" s="8"/>
      <c r="Q12" s="10" t="s">
        <v>28</v>
      </c>
      <c r="R12" s="8"/>
      <c r="S12" s="10" t="s">
        <v>28</v>
      </c>
      <c r="T12" s="15"/>
    </row>
    <row r="13" spans="1:20" x14ac:dyDescent="0.25">
      <c r="A13" s="10" t="s">
        <v>29</v>
      </c>
      <c r="B13" s="8"/>
      <c r="C13" s="10" t="s">
        <v>29</v>
      </c>
      <c r="D13" s="8"/>
      <c r="E13" s="10" t="s">
        <v>29</v>
      </c>
      <c r="F13" s="2"/>
      <c r="G13" s="10" t="s">
        <v>29</v>
      </c>
      <c r="H13" s="8"/>
      <c r="I13" s="10" t="s">
        <v>29</v>
      </c>
      <c r="J13" s="8"/>
      <c r="K13" s="10" t="s">
        <v>29</v>
      </c>
      <c r="L13" s="8"/>
      <c r="M13" s="10" t="s">
        <v>29</v>
      </c>
      <c r="N13" s="8"/>
      <c r="O13" s="10" t="s">
        <v>29</v>
      </c>
      <c r="P13" s="8"/>
      <c r="Q13" s="10" t="s">
        <v>29</v>
      </c>
      <c r="R13" s="8"/>
      <c r="S13" s="10" t="s">
        <v>29</v>
      </c>
      <c r="T13" s="15"/>
    </row>
    <row r="14" spans="1:20" x14ac:dyDescent="0.25">
      <c r="A14" s="10" t="s">
        <v>30</v>
      </c>
      <c r="B14" s="8"/>
      <c r="C14" s="10" t="s">
        <v>30</v>
      </c>
      <c r="D14" s="8"/>
      <c r="E14" s="10" t="s">
        <v>30</v>
      </c>
      <c r="F14" s="2"/>
      <c r="G14" s="10" t="s">
        <v>30</v>
      </c>
      <c r="H14" s="8"/>
      <c r="I14" s="10" t="s">
        <v>30</v>
      </c>
      <c r="J14" s="8"/>
      <c r="K14" s="10" t="s">
        <v>30</v>
      </c>
      <c r="L14" s="8"/>
      <c r="M14" s="10" t="s">
        <v>30</v>
      </c>
      <c r="N14" s="8"/>
      <c r="O14" s="10" t="s">
        <v>30</v>
      </c>
      <c r="P14" s="8"/>
      <c r="Q14" s="10" t="s">
        <v>30</v>
      </c>
      <c r="R14" s="8"/>
      <c r="S14" s="10" t="s">
        <v>30</v>
      </c>
      <c r="T14" s="15"/>
    </row>
    <row r="15" spans="1:20" ht="15.75" thickBot="1" x14ac:dyDescent="0.3">
      <c r="A15" s="16" t="s">
        <v>31</v>
      </c>
      <c r="B15" s="9"/>
      <c r="C15" s="16" t="s">
        <v>31</v>
      </c>
      <c r="D15" s="9"/>
      <c r="E15" s="16" t="s">
        <v>31</v>
      </c>
      <c r="F15" s="5"/>
      <c r="G15" s="16" t="s">
        <v>31</v>
      </c>
      <c r="H15" s="9"/>
      <c r="I15" s="11" t="s">
        <v>31</v>
      </c>
      <c r="J15" s="9"/>
      <c r="K15" s="11" t="s">
        <v>31</v>
      </c>
      <c r="L15" s="9"/>
      <c r="M15" s="11" t="s">
        <v>31</v>
      </c>
      <c r="N15" s="9"/>
      <c r="O15" s="11" t="s">
        <v>31</v>
      </c>
      <c r="P15" s="9"/>
      <c r="Q15" s="11" t="s">
        <v>31</v>
      </c>
      <c r="R15" s="9"/>
      <c r="S15" s="11" t="s">
        <v>31</v>
      </c>
      <c r="T15" s="17"/>
    </row>
    <row r="16" spans="1:20" ht="16.5" thickTop="1" thickBot="1" x14ac:dyDescent="0.3">
      <c r="A16" s="29" t="s">
        <v>58</v>
      </c>
      <c r="B16" s="30">
        <f>SUM(B6:B15)</f>
        <v>0</v>
      </c>
      <c r="C16" s="29" t="s">
        <v>58</v>
      </c>
      <c r="D16" s="30">
        <f>SUM(D6:D15)</f>
        <v>0</v>
      </c>
      <c r="E16" s="29" t="s">
        <v>58</v>
      </c>
      <c r="F16" s="30">
        <f>SUM(F6:F15)</f>
        <v>0</v>
      </c>
      <c r="G16" s="29" t="s">
        <v>58</v>
      </c>
      <c r="H16" s="30">
        <f>SUM(H6:H15)</f>
        <v>0</v>
      </c>
      <c r="I16" s="29" t="s">
        <v>58</v>
      </c>
      <c r="J16" s="30">
        <f>SUM(J6:J15)</f>
        <v>0</v>
      </c>
      <c r="K16" s="29" t="s">
        <v>58</v>
      </c>
      <c r="L16" s="30">
        <f>SUM(L6:L15)</f>
        <v>0</v>
      </c>
      <c r="M16" s="29" t="s">
        <v>58</v>
      </c>
      <c r="N16" s="30">
        <f>SUM(N6:N15)</f>
        <v>0</v>
      </c>
      <c r="O16" s="29" t="s">
        <v>58</v>
      </c>
      <c r="P16" s="30">
        <f>SUM(P6:P15)</f>
        <v>0</v>
      </c>
      <c r="Q16" s="29" t="s">
        <v>58</v>
      </c>
      <c r="R16" s="30">
        <f>SUM(R6:R15)</f>
        <v>0</v>
      </c>
      <c r="S16" s="29" t="s">
        <v>58</v>
      </c>
      <c r="T16" s="31">
        <f>SUM(T6:T15)</f>
        <v>0</v>
      </c>
    </row>
    <row r="17" spans="1:20" ht="60.75" thickTop="1" x14ac:dyDescent="0.25">
      <c r="A17" s="26" t="s">
        <v>59</v>
      </c>
      <c r="B17" s="22">
        <f>IFERROR(B16/$E$2,0)</f>
        <v>0</v>
      </c>
      <c r="C17" s="26" t="s">
        <v>59</v>
      </c>
      <c r="D17" s="22">
        <f>IFERROR(D16/$E$2,0)</f>
        <v>0</v>
      </c>
      <c r="E17" s="26" t="s">
        <v>59</v>
      </c>
      <c r="F17" s="22">
        <f>IFERROR(F16/$E$2,0)</f>
        <v>0</v>
      </c>
      <c r="G17" s="26" t="s">
        <v>59</v>
      </c>
      <c r="H17" s="22">
        <f>IFERROR(H16/$E$2,0)</f>
        <v>0</v>
      </c>
      <c r="I17" s="26" t="s">
        <v>59</v>
      </c>
      <c r="J17" s="22">
        <f>IFERROR(J16/$E$2,0)</f>
        <v>0</v>
      </c>
      <c r="K17" s="26" t="s">
        <v>59</v>
      </c>
      <c r="L17" s="22">
        <f>IFERROR(L16/$E$2,0)</f>
        <v>0</v>
      </c>
      <c r="M17" s="26" t="s">
        <v>59</v>
      </c>
      <c r="N17" s="22">
        <f>IFERROR(N16/$E$2,0)</f>
        <v>0</v>
      </c>
      <c r="O17" s="26" t="s">
        <v>59</v>
      </c>
      <c r="P17" s="22">
        <f>IFERROR(P16/$E$2,0)</f>
        <v>0</v>
      </c>
      <c r="Q17" s="26" t="s">
        <v>59</v>
      </c>
      <c r="R17" s="22">
        <f>IFERROR(R16/$E$2,0)</f>
        <v>0</v>
      </c>
      <c r="S17" s="26" t="s">
        <v>59</v>
      </c>
      <c r="T17" s="27">
        <f>IFERROR(T16/$E$2,0)</f>
        <v>0</v>
      </c>
    </row>
    <row r="18" spans="1:20" s="4" customFormat="1" ht="15.75" thickBot="1" x14ac:dyDescent="0.3">
      <c r="A18" s="33" t="s">
        <v>60</v>
      </c>
      <c r="B18" s="170">
        <f>_xlfn.XLOOKUP(B17,$C$30:$C$38,$A$30:$A$38,,1)</f>
        <v>1</v>
      </c>
      <c r="C18" s="33" t="s">
        <v>60</v>
      </c>
      <c r="D18" s="170">
        <f>_xlfn.XLOOKUP(D17,$C$30:$C$38,$A$30:$A$38,,1)</f>
        <v>1</v>
      </c>
      <c r="E18" s="33" t="s">
        <v>60</v>
      </c>
      <c r="F18" s="170">
        <f>_xlfn.XLOOKUP(F17,$C$30:$C$38,$A$30:$A$38,,1)</f>
        <v>1</v>
      </c>
      <c r="G18" s="33" t="s">
        <v>60</v>
      </c>
      <c r="H18" s="170">
        <f>_xlfn.XLOOKUP(H17,$C$30:$C$38,$A$30:$A$38,,1)</f>
        <v>1</v>
      </c>
      <c r="I18" s="33" t="s">
        <v>60</v>
      </c>
      <c r="J18" s="170">
        <f>_xlfn.XLOOKUP(J17,$C$30:$C$38,$A$30:$A$38,,1)</f>
        <v>1</v>
      </c>
      <c r="K18" s="33" t="s">
        <v>60</v>
      </c>
      <c r="L18" s="170">
        <f>_xlfn.XLOOKUP(L17,$C$30:$C$38,$A$30:$A$38,,1)</f>
        <v>1</v>
      </c>
      <c r="M18" s="33" t="s">
        <v>60</v>
      </c>
      <c r="N18" s="170">
        <f>_xlfn.XLOOKUP(N17,$C$30:$C$38,$A$30:$A$38,,1)</f>
        <v>1</v>
      </c>
      <c r="O18" s="33" t="s">
        <v>60</v>
      </c>
      <c r="P18" s="170">
        <f>_xlfn.XLOOKUP(P17,$C$30:$C$38,$A$30:$A$38,,1)</f>
        <v>1</v>
      </c>
      <c r="Q18" s="33" t="s">
        <v>60</v>
      </c>
      <c r="R18" s="170">
        <f>_xlfn.XLOOKUP(R17,$C$30:$C$38,$A$30:$A$38,,1)</f>
        <v>1</v>
      </c>
      <c r="S18" s="33" t="s">
        <v>60</v>
      </c>
      <c r="T18" s="171">
        <f>_xlfn.XLOOKUP(T17,$C$30:$C$38,$A$30:$A$38,,1)</f>
        <v>1</v>
      </c>
    </row>
    <row r="19" spans="1:20" ht="15.75" thickTop="1" x14ac:dyDescent="0.25"/>
    <row r="21" spans="1:20" ht="18.75" x14ac:dyDescent="0.3">
      <c r="A21" s="36" t="s">
        <v>130</v>
      </c>
      <c r="B21" s="37"/>
      <c r="C21" s="38"/>
      <c r="D21" s="37"/>
      <c r="E21" s="38"/>
      <c r="F21" s="37"/>
    </row>
    <row r="22" spans="1:20" ht="18.75" x14ac:dyDescent="0.3">
      <c r="A22" s="38" t="s">
        <v>131</v>
      </c>
      <c r="B22" s="39" t="s">
        <v>136</v>
      </c>
      <c r="C22" s="38"/>
      <c r="D22" s="37"/>
      <c r="E22" s="38"/>
      <c r="F22" s="37"/>
    </row>
    <row r="23" spans="1:20" ht="18.75" x14ac:dyDescent="0.3">
      <c r="A23" s="38" t="s">
        <v>132</v>
      </c>
      <c r="B23" s="39" t="s">
        <v>145</v>
      </c>
      <c r="C23" s="38"/>
      <c r="D23" s="37"/>
      <c r="E23" s="38"/>
      <c r="F23" s="37"/>
    </row>
    <row r="24" spans="1:20" ht="18.75" x14ac:dyDescent="0.3">
      <c r="A24" s="38" t="s">
        <v>133</v>
      </c>
      <c r="B24" s="39" t="s">
        <v>143</v>
      </c>
      <c r="C24" s="38"/>
      <c r="D24" s="37"/>
      <c r="E24" s="38"/>
      <c r="F24" s="37"/>
      <c r="J24" s="4"/>
      <c r="K24" s="42"/>
      <c r="L24" s="4"/>
      <c r="M24" s="42"/>
      <c r="N24" s="4"/>
      <c r="O24" s="42"/>
      <c r="P24" s="4"/>
      <c r="Q24" s="42"/>
      <c r="R24" s="4"/>
      <c r="S24" s="42"/>
      <c r="T24" s="4"/>
    </row>
    <row r="25" spans="1:20" ht="18.75" x14ac:dyDescent="0.3">
      <c r="A25" s="38" t="s">
        <v>134</v>
      </c>
      <c r="B25" s="39" t="s">
        <v>144</v>
      </c>
      <c r="C25" s="38"/>
      <c r="D25" s="37"/>
      <c r="E25" s="38"/>
      <c r="F25" s="37"/>
    </row>
    <row r="26" spans="1:20" ht="18.75" x14ac:dyDescent="0.3">
      <c r="A26" s="38" t="s">
        <v>135</v>
      </c>
      <c r="B26" s="39" t="s">
        <v>137</v>
      </c>
      <c r="C26" s="38"/>
      <c r="D26" s="37"/>
      <c r="E26" s="38"/>
      <c r="F26" s="37"/>
    </row>
    <row r="27" spans="1:20" ht="45.75" customHeight="1" x14ac:dyDescent="0.4">
      <c r="H27" s="146"/>
      <c r="I27" s="147"/>
      <c r="J27" s="147"/>
      <c r="K27" s="147"/>
      <c r="L27" s="147"/>
      <c r="M27" s="147"/>
      <c r="N27" s="147"/>
      <c r="O27" s="148"/>
      <c r="P27" s="148"/>
      <c r="Q27" s="148"/>
      <c r="R27" s="148"/>
      <c r="S27" s="148"/>
    </row>
    <row r="28" spans="1:20" ht="18.75" x14ac:dyDescent="0.3">
      <c r="H28" s="38"/>
      <c r="I28" s="37"/>
      <c r="J28" s="38"/>
      <c r="K28" s="37"/>
      <c r="L28" s="38"/>
      <c r="M28" s="37"/>
      <c r="Q28" s="35" t="s">
        <v>139</v>
      </c>
    </row>
    <row r="29" spans="1:20" x14ac:dyDescent="0.25">
      <c r="A29" s="21"/>
      <c r="B29" s="25" t="s">
        <v>50</v>
      </c>
      <c r="C29" s="3"/>
      <c r="Q29" s="35" t="s">
        <v>138</v>
      </c>
    </row>
    <row r="30" spans="1:20" x14ac:dyDescent="0.25">
      <c r="A30" s="3">
        <v>5</v>
      </c>
      <c r="B30" s="3">
        <v>100</v>
      </c>
      <c r="C30" s="28">
        <v>1</v>
      </c>
      <c r="D30" s="23"/>
    </row>
    <row r="31" spans="1:20" x14ac:dyDescent="0.25">
      <c r="A31" s="3">
        <v>4</v>
      </c>
      <c r="B31" s="3" t="s">
        <v>142</v>
      </c>
      <c r="C31" s="40">
        <v>0.99990000000000001</v>
      </c>
      <c r="D31" s="23"/>
    </row>
    <row r="32" spans="1:20" x14ac:dyDescent="0.25">
      <c r="A32" s="3">
        <v>4</v>
      </c>
      <c r="B32" s="3" t="s">
        <v>142</v>
      </c>
      <c r="C32" s="28">
        <v>0.80010000000000003</v>
      </c>
      <c r="D32" s="23"/>
    </row>
    <row r="33" spans="1:9" x14ac:dyDescent="0.25">
      <c r="A33" s="3">
        <v>3</v>
      </c>
      <c r="B33" s="3" t="s">
        <v>61</v>
      </c>
      <c r="C33" s="40">
        <v>0.8</v>
      </c>
      <c r="D33" s="23"/>
    </row>
    <row r="34" spans="1:9" x14ac:dyDescent="0.25">
      <c r="A34" s="3">
        <v>3</v>
      </c>
      <c r="B34" s="3" t="s">
        <v>61</v>
      </c>
      <c r="C34" s="28">
        <v>0.5</v>
      </c>
      <c r="D34" s="23"/>
    </row>
    <row r="35" spans="1:9" x14ac:dyDescent="0.25">
      <c r="A35" s="3">
        <v>2</v>
      </c>
      <c r="B35" s="3" t="s">
        <v>62</v>
      </c>
      <c r="C35" s="40">
        <v>0.49990000000000001</v>
      </c>
    </row>
    <row r="36" spans="1:9" x14ac:dyDescent="0.25">
      <c r="A36" s="3">
        <v>2</v>
      </c>
      <c r="B36" s="3" t="s">
        <v>141</v>
      </c>
      <c r="C36" s="28">
        <v>0.25</v>
      </c>
    </row>
    <row r="37" spans="1:9" x14ac:dyDescent="0.25">
      <c r="A37" s="3">
        <v>1</v>
      </c>
      <c r="B37" s="3" t="s">
        <v>63</v>
      </c>
      <c r="C37" s="40">
        <v>0.24990000000000001</v>
      </c>
      <c r="I37" s="1" t="s">
        <v>140</v>
      </c>
    </row>
    <row r="38" spans="1:9" x14ac:dyDescent="0.25">
      <c r="A38" s="3">
        <v>1</v>
      </c>
      <c r="B38" s="3" t="s">
        <v>63</v>
      </c>
      <c r="C38" s="28">
        <v>0</v>
      </c>
    </row>
    <row r="39" spans="1:9" x14ac:dyDescent="0.25">
      <c r="B39" s="1"/>
    </row>
  </sheetData>
  <mergeCells count="13">
    <mergeCell ref="Q4:R4"/>
    <mergeCell ref="S4:T4"/>
    <mergeCell ref="H27:S27"/>
    <mergeCell ref="A1:O1"/>
    <mergeCell ref="A2:D2"/>
    <mergeCell ref="A4:B4"/>
    <mergeCell ref="C4:D4"/>
    <mergeCell ref="E4:F4"/>
    <mergeCell ref="G4:H4"/>
    <mergeCell ref="I4:J4"/>
    <mergeCell ref="K4:L4"/>
    <mergeCell ref="M4:N4"/>
    <mergeCell ref="O4:P4"/>
  </mergeCells>
  <phoneticPr fontId="13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2DC2BD-B322-40B3-941B-0B4226DDB220}">
  <dimension ref="A1:A81"/>
  <sheetViews>
    <sheetView workbookViewId="0">
      <selection activeCell="F75" sqref="F75"/>
    </sheetView>
  </sheetViews>
  <sheetFormatPr defaultRowHeight="15" x14ac:dyDescent="0.25"/>
  <cols>
    <col min="1" max="1" width="45" bestFit="1" customWidth="1"/>
  </cols>
  <sheetData>
    <row r="1" spans="1:1" x14ac:dyDescent="0.25">
      <c r="A1" t="s">
        <v>146</v>
      </c>
    </row>
    <row r="2" spans="1:1" x14ac:dyDescent="0.25">
      <c r="A2" s="163" t="s">
        <v>129</v>
      </c>
    </row>
    <row r="3" spans="1:1" x14ac:dyDescent="0.25">
      <c r="A3" s="163" t="s">
        <v>128</v>
      </c>
    </row>
    <row r="4" spans="1:1" x14ac:dyDescent="0.25">
      <c r="A4" s="163" t="s">
        <v>127</v>
      </c>
    </row>
    <row r="5" spans="1:1" x14ac:dyDescent="0.25">
      <c r="A5" s="163" t="s">
        <v>126</v>
      </c>
    </row>
    <row r="6" spans="1:1" x14ac:dyDescent="0.25">
      <c r="A6" s="163" t="s">
        <v>125</v>
      </c>
    </row>
    <row r="7" spans="1:1" x14ac:dyDescent="0.25">
      <c r="A7" s="163" t="s">
        <v>124</v>
      </c>
    </row>
    <row r="8" spans="1:1" x14ac:dyDescent="0.25">
      <c r="A8" s="163" t="s">
        <v>123</v>
      </c>
    </row>
    <row r="9" spans="1:1" x14ac:dyDescent="0.25">
      <c r="A9" s="163" t="s">
        <v>122</v>
      </c>
    </row>
    <row r="10" spans="1:1" x14ac:dyDescent="0.25">
      <c r="A10" s="163" t="s">
        <v>121</v>
      </c>
    </row>
    <row r="11" spans="1:1" x14ac:dyDescent="0.25">
      <c r="A11" s="164" t="s">
        <v>157</v>
      </c>
    </row>
    <row r="12" spans="1:1" x14ac:dyDescent="0.25">
      <c r="A12" s="163" t="s">
        <v>120</v>
      </c>
    </row>
    <row r="13" spans="1:1" x14ac:dyDescent="0.25">
      <c r="A13" s="168" t="s">
        <v>153</v>
      </c>
    </row>
    <row r="14" spans="1:1" x14ac:dyDescent="0.25">
      <c r="A14" s="163" t="s">
        <v>119</v>
      </c>
    </row>
    <row r="15" spans="1:1" x14ac:dyDescent="0.25">
      <c r="A15" s="163" t="s">
        <v>118</v>
      </c>
    </row>
    <row r="16" spans="1:1" x14ac:dyDescent="0.25">
      <c r="A16" s="163" t="s">
        <v>117</v>
      </c>
    </row>
    <row r="17" spans="1:1" x14ac:dyDescent="0.25">
      <c r="A17" s="163" t="s">
        <v>158</v>
      </c>
    </row>
    <row r="18" spans="1:1" x14ac:dyDescent="0.25">
      <c r="A18" s="163" t="s">
        <v>116</v>
      </c>
    </row>
    <row r="19" spans="1:1" x14ac:dyDescent="0.25">
      <c r="A19" s="163" t="s">
        <v>115</v>
      </c>
    </row>
    <row r="20" spans="1:1" x14ac:dyDescent="0.25">
      <c r="A20" s="163" t="s">
        <v>114</v>
      </c>
    </row>
    <row r="21" spans="1:1" x14ac:dyDescent="0.25">
      <c r="A21" s="164" t="s">
        <v>159</v>
      </c>
    </row>
    <row r="22" spans="1:1" x14ac:dyDescent="0.25">
      <c r="A22" s="163" t="s">
        <v>113</v>
      </c>
    </row>
    <row r="23" spans="1:1" x14ac:dyDescent="0.25">
      <c r="A23" s="163" t="s">
        <v>112</v>
      </c>
    </row>
    <row r="24" spans="1:1" x14ac:dyDescent="0.25">
      <c r="A24" s="163" t="s">
        <v>111</v>
      </c>
    </row>
    <row r="25" spans="1:1" x14ac:dyDescent="0.25">
      <c r="A25" s="163" t="s">
        <v>110</v>
      </c>
    </row>
    <row r="26" spans="1:1" x14ac:dyDescent="0.25">
      <c r="A26" s="163" t="s">
        <v>109</v>
      </c>
    </row>
    <row r="27" spans="1:1" x14ac:dyDescent="0.25">
      <c r="A27" s="163" t="s">
        <v>108</v>
      </c>
    </row>
    <row r="28" spans="1:1" x14ac:dyDescent="0.25">
      <c r="A28" s="163" t="s">
        <v>107</v>
      </c>
    </row>
    <row r="29" spans="1:1" x14ac:dyDescent="0.25">
      <c r="A29" s="163" t="s">
        <v>106</v>
      </c>
    </row>
    <row r="30" spans="1:1" x14ac:dyDescent="0.25">
      <c r="A30" s="163" t="s">
        <v>73</v>
      </c>
    </row>
    <row r="31" spans="1:1" x14ac:dyDescent="0.25">
      <c r="A31" s="163" t="s">
        <v>105</v>
      </c>
    </row>
    <row r="32" spans="1:1" x14ac:dyDescent="0.25">
      <c r="A32" s="164" t="s">
        <v>160</v>
      </c>
    </row>
    <row r="33" spans="1:1" x14ac:dyDescent="0.25">
      <c r="A33" s="163" t="s">
        <v>104</v>
      </c>
    </row>
    <row r="34" spans="1:1" x14ac:dyDescent="0.25">
      <c r="A34" s="163" t="s">
        <v>103</v>
      </c>
    </row>
    <row r="35" spans="1:1" x14ac:dyDescent="0.25">
      <c r="A35" s="163" t="s">
        <v>102</v>
      </c>
    </row>
    <row r="36" spans="1:1" x14ac:dyDescent="0.25">
      <c r="A36" s="163" t="s">
        <v>101</v>
      </c>
    </row>
    <row r="37" spans="1:1" x14ac:dyDescent="0.25">
      <c r="A37" s="166" t="s">
        <v>72</v>
      </c>
    </row>
    <row r="38" spans="1:1" x14ac:dyDescent="0.25">
      <c r="A38" s="163" t="s">
        <v>100</v>
      </c>
    </row>
    <row r="39" spans="1:1" x14ac:dyDescent="0.25">
      <c r="A39" s="163" t="s">
        <v>99</v>
      </c>
    </row>
    <row r="40" spans="1:1" x14ac:dyDescent="0.25">
      <c r="A40" s="163" t="s">
        <v>98</v>
      </c>
    </row>
    <row r="41" spans="1:1" x14ac:dyDescent="0.25">
      <c r="A41" s="163" t="s">
        <v>97</v>
      </c>
    </row>
    <row r="42" spans="1:1" x14ac:dyDescent="0.25">
      <c r="A42" s="164" t="s">
        <v>152</v>
      </c>
    </row>
    <row r="43" spans="1:1" x14ac:dyDescent="0.25">
      <c r="A43" s="163" t="s">
        <v>96</v>
      </c>
    </row>
    <row r="44" spans="1:1" x14ac:dyDescent="0.25">
      <c r="A44" s="163" t="s">
        <v>71</v>
      </c>
    </row>
    <row r="45" spans="1:1" x14ac:dyDescent="0.25">
      <c r="A45" s="163" t="s">
        <v>70</v>
      </c>
    </row>
    <row r="46" spans="1:1" x14ac:dyDescent="0.25">
      <c r="A46" s="165" t="s">
        <v>69</v>
      </c>
    </row>
    <row r="47" spans="1:1" x14ac:dyDescent="0.25">
      <c r="A47" s="163" t="s">
        <v>95</v>
      </c>
    </row>
    <row r="48" spans="1:1" x14ac:dyDescent="0.25">
      <c r="A48" s="163" t="s">
        <v>94</v>
      </c>
    </row>
    <row r="49" spans="1:1" x14ac:dyDescent="0.25">
      <c r="A49" s="163" t="s">
        <v>93</v>
      </c>
    </row>
    <row r="50" spans="1:1" x14ac:dyDescent="0.25">
      <c r="A50" s="164" t="s">
        <v>161</v>
      </c>
    </row>
    <row r="51" spans="1:1" x14ac:dyDescent="0.25">
      <c r="A51" s="164" t="s">
        <v>147</v>
      </c>
    </row>
    <row r="52" spans="1:1" x14ac:dyDescent="0.25">
      <c r="A52" s="163" t="s">
        <v>68</v>
      </c>
    </row>
    <row r="53" spans="1:1" x14ac:dyDescent="0.25">
      <c r="A53" s="163" t="s">
        <v>92</v>
      </c>
    </row>
    <row r="54" spans="1:1" x14ac:dyDescent="0.25">
      <c r="A54" s="163" t="s">
        <v>74</v>
      </c>
    </row>
    <row r="55" spans="1:1" x14ac:dyDescent="0.25">
      <c r="A55" s="167" t="s">
        <v>67</v>
      </c>
    </row>
    <row r="56" spans="1:1" x14ac:dyDescent="0.25">
      <c r="A56" s="163" t="s">
        <v>66</v>
      </c>
    </row>
    <row r="57" spans="1:1" x14ac:dyDescent="0.25">
      <c r="A57" s="163" t="s">
        <v>91</v>
      </c>
    </row>
    <row r="58" spans="1:1" x14ac:dyDescent="0.25">
      <c r="A58" s="164" t="s">
        <v>148</v>
      </c>
    </row>
    <row r="59" spans="1:1" x14ac:dyDescent="0.25">
      <c r="A59" s="163" t="s">
        <v>90</v>
      </c>
    </row>
    <row r="60" spans="1:1" x14ac:dyDescent="0.25">
      <c r="A60" s="163" t="s">
        <v>89</v>
      </c>
    </row>
    <row r="61" spans="1:1" x14ac:dyDescent="0.25">
      <c r="A61" s="163" t="s">
        <v>88</v>
      </c>
    </row>
    <row r="62" spans="1:1" x14ac:dyDescent="0.25">
      <c r="A62" s="163" t="s">
        <v>87</v>
      </c>
    </row>
    <row r="63" spans="1:1" x14ac:dyDescent="0.25">
      <c r="A63" s="163" t="s">
        <v>65</v>
      </c>
    </row>
    <row r="64" spans="1:1" x14ac:dyDescent="0.25">
      <c r="A64" s="163" t="s">
        <v>86</v>
      </c>
    </row>
    <row r="65" spans="1:1" x14ac:dyDescent="0.25">
      <c r="A65" s="163" t="s">
        <v>85</v>
      </c>
    </row>
    <row r="66" spans="1:1" x14ac:dyDescent="0.25">
      <c r="A66" s="163" t="s">
        <v>84</v>
      </c>
    </row>
    <row r="67" spans="1:1" x14ac:dyDescent="0.25">
      <c r="A67" s="164" t="s">
        <v>149</v>
      </c>
    </row>
    <row r="68" spans="1:1" x14ac:dyDescent="0.25">
      <c r="A68" s="166" t="s">
        <v>64</v>
      </c>
    </row>
    <row r="69" spans="1:1" x14ac:dyDescent="0.25">
      <c r="A69" s="163" t="s">
        <v>83</v>
      </c>
    </row>
    <row r="70" spans="1:1" x14ac:dyDescent="0.25">
      <c r="A70" s="163" t="s">
        <v>82</v>
      </c>
    </row>
    <row r="71" spans="1:1" x14ac:dyDescent="0.25">
      <c r="A71" s="163" t="s">
        <v>81</v>
      </c>
    </row>
    <row r="72" spans="1:1" x14ac:dyDescent="0.25">
      <c r="A72" s="163" t="s">
        <v>80</v>
      </c>
    </row>
    <row r="73" spans="1:1" x14ac:dyDescent="0.25">
      <c r="A73" s="163" t="s">
        <v>79</v>
      </c>
    </row>
    <row r="74" spans="1:1" x14ac:dyDescent="0.25">
      <c r="A74" s="163" t="s">
        <v>78</v>
      </c>
    </row>
    <row r="75" spans="1:1" x14ac:dyDescent="0.25">
      <c r="A75" s="164" t="s">
        <v>151</v>
      </c>
    </row>
    <row r="76" spans="1:1" x14ac:dyDescent="0.25">
      <c r="A76" s="163" t="s">
        <v>77</v>
      </c>
    </row>
    <row r="77" spans="1:1" x14ac:dyDescent="0.25">
      <c r="A77" s="163" t="s">
        <v>76</v>
      </c>
    </row>
    <row r="78" spans="1:1" x14ac:dyDescent="0.25">
      <c r="A78" s="163" t="s">
        <v>75</v>
      </c>
    </row>
    <row r="79" spans="1:1" x14ac:dyDescent="0.25">
      <c r="A79" s="169" t="s">
        <v>154</v>
      </c>
    </row>
    <row r="80" spans="1:1" x14ac:dyDescent="0.25">
      <c r="A80" s="164" t="s">
        <v>150</v>
      </c>
    </row>
    <row r="81" spans="1:1" x14ac:dyDescent="0.25">
      <c r="A81" s="160" t="s">
        <v>155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4</vt:i4>
      </vt:variant>
    </vt:vector>
  </HeadingPairs>
  <TitlesOfParts>
    <vt:vector size="4" baseType="lpstr">
      <vt:lpstr>Utvärdering_sammanställning</vt:lpstr>
      <vt:lpstr>Kontinuitet-timmar</vt:lpstr>
      <vt:lpstr>Erbjudna timmar</vt:lpstr>
      <vt:lpstr>Leverantörer</vt:lpstr>
    </vt:vector>
  </TitlesOfParts>
  <Manager/>
  <Company>Region Västerbotten</Company>
  <LinksUpToDate>false</LinksUpToDate>
  <SharedDoc>false</SharedDoc>
  <HyperlinkBase/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Utvärderingsmall med koppling till kontinuitet och erbjudna timmar reviderad 250220 kl 1350</dc:title>
  <dc:subject/>
  <dc:creator>Eva-Britt Morin</dc:creator>
  <keywords/>
  <dc:description/>
  <lastModifiedBy>Eva-Britt Morin</lastModifiedBy>
  <revision/>
  <dcterms:created xsi:type="dcterms:W3CDTF">2023-12-20T14:01:32.0000000Z</dcterms:created>
  <dcterms:modified xsi:type="dcterms:W3CDTF">2025-02-20T12:46:18.0000000Z</dcterms:modified>
  <category/>
  <contentStatus/>
</coreProperties>
</file>